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ÓN\Documents\EJERCICIO 2024\INF FINANCIERA\CUENTA PUBLICA\4o TRIMESTRE\PUBLICAR ITESS\INFORMACION CONTABLE\"/>
    </mc:Choice>
  </mc:AlternateContent>
  <bookViews>
    <workbookView xWindow="0" yWindow="0" windowWidth="28800" windowHeight="12435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<sst xmlns="http://schemas.openxmlformats.org/spreadsheetml/2006/main" count="859" uniqueCount="603">
  <si>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</si>
  <si>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</si>
  <si>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</si>
  <si>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</si>
  <si>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</si>
  <si>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</si>
  <si>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</si>
  <si>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</si>
  <si>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</si>
  <si>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</si>
  <si>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</si>
  <si>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</si>
  <si>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</si>
  <si>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</si>
  <si>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</si>
  <si>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</si>
  <si>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</si>
  <si>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</si>
  <si>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</si>
  <si>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</si>
  <si>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</si>
  <si>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</si>
  <si>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</si>
  <si>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</si>
  <si>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</si>
  <si>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</si>
  <si>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</si>
  <si>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</si>
  <si>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</si>
  <si>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</si>
  <si>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</si>
  <si>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</si>
  <si>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</si>
  <si>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</si>
  <si>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</si>
  <si>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</si>
  <si>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</si>
  <si>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</si>
  <si>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</si>
  <si>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</si>
  <si>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</si>
  <si>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</si>
  <si>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</si>
  <si>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</si>
  <si>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</si>
  <si>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</si>
  <si>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</si>
  <si>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</si>
  <si>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</si>
  <si>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</si>
  <si>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</si>
  <si>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</si>
  <si>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</si>
  <si>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</si>
  <si>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</si>
  <si>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</si>
  <si>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</si>
  <si>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</si>
  <si>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</si>
  <si>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</si>
  <si>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</si>
  <si>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</si>
  <si>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</si>
  <si>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</si>
  <si>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</si>
  <si>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</si>
  <si>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</si>
  <si>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</si>
  <si>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</si>
  <si>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</si>
  <si>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</si>
  <si>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</si>
  <si>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</si>
  <si>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</si>
  <si>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</si>
  <si>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</si>
  <si>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</si>
  <si>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</si>
  <si>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</si>
  <si>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</si>
  <si>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</si>
  <si>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</si>
  <si>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</si>
  <si>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</si>
  <si>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</si>
  <si>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</si>
  <si>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</si>
  <si>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</si>
  <si>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</si>
  <si>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</si>
  <si>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</si>
  <si>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</si>
  <si>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</si>
  <si>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</si>
  <si>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</si>
  <si>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</si>
  <si>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</si>
  <si>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</si>
  <si>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</si>
  <si>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</si>
  <si>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</si>
  <si>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</si>
  <si>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</si>
  <si>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</si>
  <si>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</si>
  <si>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</si>
  <si>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</si>
  <si>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</si>
  <si>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</si>
  <si>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</si>
  <si>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</si>
  <si>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</si>
  <si>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</si>
  <si>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</si>
  <si>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</si>
  <si>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</si>
  <si>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</si>
  <si>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</si>
  <si>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</si>
  <si>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</si>
  <si>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</si>
  <si>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</si>
  <si>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</si>
  <si>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</si>
  <si>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</si>
  <si>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</si>
  <si>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</si>
  <si>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</si>
  <si>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</si>
  <si>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</si>
  <si>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</si>
  <si>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</si>
  <si>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</si>
  <si>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</si>
  <si>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</si>
  <si>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</si>
  <si>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</si>
  <si>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</si>
  <si>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</si>
  <si>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</si>
  <si>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</si>
  <si>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</si>
  <si>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</si>
  <si>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</si>
  <si>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</si>
  <si>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</si>
  <si>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</si>
  <si>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</si>
  <si>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</si>
  <si>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</si>
  <si>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</si>
  <si>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</si>
  <si>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</si>
  <si>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</si>
  <si>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</si>
  <si>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</si>
  <si>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</si>
  <si>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</si>
  <si>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</si>
  <si>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</si>
  <si>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</si>
  <si>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</si>
  <si>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</si>
  <si>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</si>
  <si>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</si>
  <si>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</si>
  <si>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</si>
  <si>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</si>
  <si>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</si>
  <si>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</si>
  <si>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</si>
  <si>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</si>
  <si>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</si>
  <si>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</si>
  <si>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</si>
  <si>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</si>
  <si>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</si>
  <si>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</si>
  <si>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</si>
  <si>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</si>
  <si>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</si>
  <si>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</si>
  <si>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</si>
  <si>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</si>
  <si>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</si>
  <si>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</si>
  <si>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</si>
  <si>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</si>
  <si>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</si>
  <si>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</si>
  <si>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</si>
  <si>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</si>
  <si>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</si>
  <si>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</si>
  <si>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</si>
  <si>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</si>
  <si>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</si>
  <si>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</si>
  <si>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</si>
  <si>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</si>
  <si>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</si>
  <si>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</si>
  <si>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</si>
  <si>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</si>
  <si>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</si>
  <si>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</si>
  <si>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</si>
  <si>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</si>
  <si>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</si>
  <si>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</si>
  <si>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</si>
  <si>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</si>
  <si>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</si>
  <si>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</si>
  <si>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</si>
  <si>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</si>
  <si>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</si>
  <si>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</si>
  <si>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</si>
  <si>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</si>
  <si>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</si>
  <si>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</si>
  <si>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</si>
  <si>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</si>
  <si>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</si>
  <si>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</si>
  <si>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</si>
  <si>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</si>
  <si>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</si>
  <si>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</si>
  <si>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</si>
  <si>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</si>
  <si>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</si>
  <si>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</si>
  <si>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</si>
  <si>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</si>
  <si>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</si>
  <si>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</si>
  <si>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</si>
  <si>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</si>
  <si>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</si>
  <si>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</si>
  <si>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</si>
  <si>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</si>
  <si>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</si>
  <si>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</si>
  <si>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</si>
  <si>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</si>
  <si>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</si>
  <si>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</si>
  <si>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</si>
  <si>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</si>
  <si>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</si>
  <si>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</si>
  <si>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</si>
  <si>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</si>
  <si>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</si>
  <si>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</si>
  <si>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</si>
  <si>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</si>
  <si>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</si>
  <si>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</si>
  <si>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</si>
  <si>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</si>
  <si>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</si>
  <si>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</si>
  <si>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</si>
  <si>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</si>
  <si>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</si>
  <si>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</si>
  <si>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</si>
  <si>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</si>
  <si>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</si>
  <si>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</si>
  <si>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</si>
  <si>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</si>
  <si>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</si>
  <si>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</si>
  <si>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</si>
  <si>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</si>
  <si>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</si>
  <si>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</si>
  <si>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</si>
  <si>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</si>
  <si>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</si>
  <si>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</si>
  <si>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</si>
  <si>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</si>
  <si>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</si>
  <si>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</si>
  <si>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</si>
  <si>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</si>
  <si>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</si>
  <si>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</si>
  <si>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</si>
  <si>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</si>
  <si>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</si>
  <si>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</si>
  <si>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</si>
  <si>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</si>
  <si>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</si>
  <si>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</si>
  <si>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</si>
  <si>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</si>
  <si>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</si>
  <si>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</si>
  <si>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</si>
  <si>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</si>
  <si>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</si>
  <si>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</si>
  <si>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</si>
  <si>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</si>
  <si>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</si>
  <si>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</si>
  <si>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</si>
  <si>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</si>
  <si>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</si>
  <si>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</si>
  <si>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</si>
  <si>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</si>
  <si>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</si>
  <si>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</si>
  <si>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</si>
  <si>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</si>
  <si>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</si>
  <si>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</si>
  <si>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</si>
  <si>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</si>
  <si>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</si>
  <si>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</si>
  <si>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</si>
  <si>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</si>
  <si>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</si>
  <si>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</si>
  <si>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</si>
  <si>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</si>
  <si>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</si>
  <si>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</si>
  <si>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</si>
  <si>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</si>
  <si>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</si>
  <si>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</si>
  <si>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</si>
  <si>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</si>
  <si>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</si>
  <si>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</si>
  <si>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</si>
  <si>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</si>
  <si>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</si>
  <si>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</si>
  <si>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</si>
  <si>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</si>
  <si>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</si>
  <si>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</si>
  <si>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</si>
  <si>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</si>
  <si>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</si>
  <si>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</si>
  <si>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</si>
  <si>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</si>
  <si>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</si>
  <si>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</si>
  <si>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</si>
  <si>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</si>
  <si>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</si>
  <si>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</si>
  <si>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</si>
  <si>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</si>
  <si>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</si>
  <si>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</si>
  <si>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</si>
  <si>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</si>
  <si>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</si>
  <si>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</si>
  <si>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</si>
  <si>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</si>
  <si>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</si>
  <si>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</si>
  <si>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</si>
  <si>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</si>
  <si>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</si>
  <si>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</si>
  <si>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</si>
  <si>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</si>
  <si>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</si>
  <si>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</si>
  <si>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</si>
  <si>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</si>
  <si>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</si>
  <si>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</si>
  <si>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</si>
  <si>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</si>
  <si>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</si>
  <si>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</si>
  <si>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</si>
  <si>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</si>
  <si>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</si>
  <si>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</si>
  <si>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</si>
  <si>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</si>
  <si>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</si>
  <si>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</si>
  <si>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</si>
  <si>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</si>
  <si>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</si>
  <si>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</si>
  <si>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</si>
  <si>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</si>
  <si>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</si>
  <si>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</si>
  <si>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</si>
  <si>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</si>
  <si>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</si>
  <si>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</si>
  <si>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</si>
  <si>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</si>
  <si>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</si>
  <si>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</si>
  <si>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</si>
  <si>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</si>
  <si>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</si>
  <si>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</si>
  <si>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</si>
  <si>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</si>
  <si>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</si>
  <si>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</si>
  <si>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</si>
  <si>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</si>
  <si>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</si>
  <si>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</si>
  <si>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</si>
  <si>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</si>
  <si>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</si>
  <si>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</si>
  <si>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</si>
  <si>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</si>
  <si>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</si>
  <si>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</si>
  <si>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</si>
  <si>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</si>
  <si>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</si>
  <si>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</si>
  <si>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</si>
  <si>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</si>
  <si>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</si>
  <si>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</si>
  <si>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</si>
  <si>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</si>
  <si>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</si>
  <si>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</si>
  <si>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</si>
  <si>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</si>
  <si>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</si>
  <si>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</si>
  <si>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</si>
  <si>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</si>
  <si>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</si>
  <si>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</si>
  <si>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</si>
  <si>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</si>
  <si>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</si>
  <si>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</si>
  <si>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</si>
  <si>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</si>
  <si>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</si>
  <si>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</si>
  <si>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</si>
  <si>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</si>
  <si>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</si>
  <si>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</si>
  <si>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</si>
  <si>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</si>
  <si>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</si>
  <si>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</si>
  <si>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</si>
  <si>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</si>
  <si>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</si>
  <si>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</si>
  <si>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</si>
  <si>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</si>
  <si>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</si>
  <si>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</si>
  <si>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</si>
  <si>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</si>
  <si>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</si>
  <si>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</si>
  <si>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</si>
  <si>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</si>
  <si>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</si>
  <si>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</si>
  <si>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</si>
  <si>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</si>
  <si>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</si>
  <si>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</si>
  <si>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</si>
  <si>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</si>
  <si>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</si>
  <si>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</si>
  <si>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</si>
  <si>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</si>
  <si>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</si>
  <si>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</si>
  <si>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</si>
  <si>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</si>
  <si>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</si>
  <si>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</si>
  <si>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</si>
  <si>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</si>
  <si>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</si>
  <si>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</si>
  <si>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</si>
  <si>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</si>
  <si>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</si>
  <si>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</si>
  <si>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</si>
  <si>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</si>
  <si>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</si>
  <si>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</si>
  <si>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</si>
  <si>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</si>
  <si>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</si>
  <si>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</si>
  <si>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</si>
  <si>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</si>
  <si>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</si>
  <si>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</si>
  <si>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</si>
  <si>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</si>
  <si>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</si>
  <si>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</si>
  <si>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</si>
  <si>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</si>
  <si>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</si>
  <si>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</si>
  <si>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</si>
  <si>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</si>
  <si>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</si>
  <si>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</si>
  <si>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</si>
  <si>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</si>
  <si>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</si>
  <si>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</si>
  <si>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</si>
  <si>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</si>
  <si>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</si>
  <si>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</si>
  <si>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</si>
  <si>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</si>
  <si>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</si>
  <si>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</si>
  <si>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</si>
  <si>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</si>
  <si>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</si>
  <si>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</si>
  <si>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</si>
  <si>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</si>
  <si>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</si>
  <si>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</si>
  <si>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</si>
  <si>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</si>
  <si>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</si>
  <si>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</si>
  <si>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</si>
  <si>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</si>
  <si>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</si>
  <si>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</si>
  <si>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</si>
  <si>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</si>
  <si>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</si>
  <si>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</si>
  <si>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</si>
  <si>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</si>
  <si>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</si>
  <si>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</si>
  <si>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</si>
  <si>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</si>
  <si>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</si>
  <si>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</si>
  <si>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</si>
  <si>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</si>
  <si>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</si>
  <si>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</si>
  <si>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</si>
  <si>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</si>
  <si>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</si>
  <si>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</si>
  <si>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</si>
  <si>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</si>
  <si>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</si>
  <si>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</si>
  <si>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</si>
  <si>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</si>
  <si>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</si>
  <si>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</si>
  <si>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</si>
  <si>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</si>
  <si>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</si>
  <si>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</si>
  <si>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</si>
  <si>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</si>
  <si>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</si>
  <si>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INSTITUTO TECNOLOGICO SUPERIOR DE SALVATIERRA</t>
  </si>
  <si>
    <t>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</si>
</sst>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0" fontId="12" fillId="5" borderId="0" xfId="8" applyFont="1" applyFill="1" applyAlignme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D45"/>
  <sheetViews>
    <sheetView tabSelected="1" zoomScaleNormal="100" zoomScaleSheetLayoutView="100" workbookViewId="0">
      <pane ySplit="5" topLeftCell="A15" activePane="bottomLeft" state="frozen"/>
      <selection activeCell="A14" sqref="A14:B14"/>
      <selection pane="bottomLeft" activeCell="J17" sqref="J17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601</v>
      </c>
      <c r="B1" s="163"/>
      <c r="C1" s="115" t="s">
        <v>495</v>
      </c>
      <c r="D1" s="116">
        <v>2024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17" t="s">
        <v>501</v>
      </c>
    </row>
    <row r="3" spans="1:4" ht="16.149999999999999" customHeight="1" x14ac:dyDescent="0.2">
      <c r="A3" s="166" t="s">
        <v>602</v>
      </c>
      <c r="B3" s="167"/>
      <c r="C3" s="10" t="s">
        <v>497</v>
      </c>
      <c r="D3" s="118">
        <v>4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480</v>
      </c>
      <c r="B10" s="37" t="s">
        <v>557</v>
      </c>
    </row>
    <row r="11" spans="1:4" x14ac:dyDescent="0.2">
      <c r="A11" s="36" t="s">
        <v>481</v>
      </c>
      <c r="B11" s="37" t="s">
        <v>277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82</v>
      </c>
      <c r="B15" s="37" t="s">
        <v>489</v>
      </c>
    </row>
    <row r="16" spans="1:4" x14ac:dyDescent="0.2">
      <c r="A16" s="36" t="s">
        <v>7</v>
      </c>
      <c r="B16" s="37" t="s">
        <v>490</v>
      </c>
    </row>
    <row r="17" spans="1:2" x14ac:dyDescent="0.2">
      <c r="A17" s="36" t="s">
        <v>8</v>
      </c>
      <c r="B17" s="37" t="s">
        <v>81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491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114</v>
      </c>
    </row>
    <row r="25" spans="1:2" x14ac:dyDescent="0.2">
      <c r="A25" s="36" t="s">
        <v>21</v>
      </c>
      <c r="B25" s="37" t="s">
        <v>585</v>
      </c>
    </row>
    <row r="26" spans="1:2" x14ac:dyDescent="0.2">
      <c r="A26" s="36" t="s">
        <v>587</v>
      </c>
      <c r="B26" s="37" t="s">
        <v>588</v>
      </c>
    </row>
    <row r="27" spans="1:2" x14ac:dyDescent="0.2">
      <c r="A27" s="36" t="s">
        <v>586</v>
      </c>
      <c r="B27" s="37" t="s">
        <v>589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593</v>
      </c>
    </row>
    <row r="31" spans="1:2" x14ac:dyDescent="0.2">
      <c r="A31" s="36" t="s">
        <v>27</v>
      </c>
      <c r="B31" s="37" t="s">
        <v>594</v>
      </c>
    </row>
    <row r="32" spans="1:2" x14ac:dyDescent="0.2">
      <c r="A32" s="36" t="s">
        <v>38</v>
      </c>
      <c r="B32" s="37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517</v>
      </c>
    </row>
    <row r="41" spans="1:2" x14ac:dyDescent="0.2">
      <c r="A41" s="4"/>
      <c r="B41" s="37" t="s">
        <v>555</v>
      </c>
    </row>
    <row r="42" spans="1:2" x14ac:dyDescent="0.2">
      <c r="A42" s="4"/>
      <c r="B42" s="37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E94" sqref="E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5" t="s">
        <v>601</v>
      </c>
      <c r="B1" s="165"/>
      <c r="C1" s="165"/>
      <c r="D1" s="10" t="s">
        <v>498</v>
      </c>
      <c r="E1" s="19">
        <v>2024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9" t="s">
        <v>501</v>
      </c>
    </row>
    <row r="3" spans="1:5" s="11" customFormat="1" ht="18.95" customHeight="1" x14ac:dyDescent="0.25">
      <c r="A3" s="165" t="s">
        <v>602</v>
      </c>
      <c r="B3" s="165"/>
      <c r="C3" s="165"/>
      <c r="D3" s="10" t="s">
        <v>500</v>
      </c>
      <c r="E3" s="19">
        <v>4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9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8" t="s">
        <v>559</v>
      </c>
      <c r="B7" s="38"/>
      <c r="C7" s="38"/>
      <c r="D7" s="38"/>
      <c r="E7" s="38"/>
    </row>
    <row r="8" spans="1:5" x14ac:dyDescent="0.2">
      <c r="A8" s="39" t="s">
        <v>86</v>
      </c>
      <c r="B8" s="39" t="s">
        <v>83</v>
      </c>
      <c r="C8" s="39" t="s">
        <v>84</v>
      </c>
      <c r="D8" s="159" t="s">
        <v>276</v>
      </c>
      <c r="E8" s="160" t="s">
        <v>597</v>
      </c>
    </row>
    <row r="9" spans="1:5" x14ac:dyDescent="0.2">
      <c r="A9" s="120">
        <v>4000</v>
      </c>
      <c r="B9" s="119" t="s">
        <v>557</v>
      </c>
      <c r="C9" s="121">
        <f>SUM(C10+C57+C69)</f>
        <v>51178172.310000002</v>
      </c>
      <c r="D9" s="80"/>
      <c r="E9" s="40"/>
    </row>
    <row r="10" spans="1:5" x14ac:dyDescent="0.2">
      <c r="A10" s="120">
        <v>4100</v>
      </c>
      <c r="B10" s="119" t="s">
        <v>223</v>
      </c>
      <c r="C10" s="121">
        <f>SUM(C11+C21+C27+C30+C36+C39+C48)</f>
        <v>4186847.9</v>
      </c>
      <c r="D10" s="80"/>
      <c r="E10" s="40"/>
    </row>
    <row r="11" spans="1:5" x14ac:dyDescent="0.2">
      <c r="A11" s="120">
        <v>4110</v>
      </c>
      <c r="B11" s="119" t="s">
        <v>224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225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226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227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228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229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230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231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409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232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233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234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410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235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236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237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238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239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411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240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241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242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243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412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244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413</v>
      </c>
      <c r="C36" s="121">
        <f>SUM(C37:C38)</f>
        <v>0</v>
      </c>
      <c r="D36" s="80"/>
      <c r="E36" s="40"/>
    </row>
    <row r="37" spans="1:5" x14ac:dyDescent="0.2">
      <c r="A37" s="41">
        <v>4151</v>
      </c>
      <c r="B37" s="42" t="s">
        <v>413</v>
      </c>
      <c r="C37" s="45">
        <v>0</v>
      </c>
      <c r="D37" s="80"/>
      <c r="E37" s="40"/>
    </row>
    <row r="38" spans="1:5" ht="22.5" x14ac:dyDescent="0.2">
      <c r="A38" s="41">
        <v>4154</v>
      </c>
      <c r="B38" s="43" t="s">
        <v>414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415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245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246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247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248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249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416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250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251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493</v>
      </c>
      <c r="C48" s="121">
        <f>SUM(C49:C56)</f>
        <v>4186847.9</v>
      </c>
      <c r="D48" s="80"/>
      <c r="E48" s="40"/>
    </row>
    <row r="49" spans="1:5" x14ac:dyDescent="0.2">
      <c r="A49" s="41">
        <v>4171</v>
      </c>
      <c r="B49" s="42" t="s">
        <v>417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418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419</v>
      </c>
      <c r="C51" s="45">
        <v>4186847.9</v>
      </c>
      <c r="D51" s="80"/>
      <c r="E51" s="40"/>
    </row>
    <row r="52" spans="1:5" ht="22.5" x14ac:dyDescent="0.2">
      <c r="A52" s="41">
        <v>4174</v>
      </c>
      <c r="B52" s="43" t="s">
        <v>420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421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422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423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424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425</v>
      </c>
      <c r="C57" s="121">
        <f>+C58+C64</f>
        <v>46887433.480000004</v>
      </c>
      <c r="D57" s="80"/>
      <c r="E57" s="40"/>
    </row>
    <row r="58" spans="1:5" ht="22.5" x14ac:dyDescent="0.2">
      <c r="A58" s="120">
        <v>4210</v>
      </c>
      <c r="B58" s="122" t="s">
        <v>426</v>
      </c>
      <c r="C58" s="121">
        <f>SUM(C59:C63)</f>
        <v>23169090.100000001</v>
      </c>
      <c r="D58" s="80"/>
      <c r="E58" s="40"/>
    </row>
    <row r="59" spans="1:5" x14ac:dyDescent="0.2">
      <c r="A59" s="41">
        <v>4211</v>
      </c>
      <c r="B59" s="42" t="s">
        <v>252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253</v>
      </c>
      <c r="C60" s="45">
        <v>1188.0999999999999</v>
      </c>
      <c r="D60" s="80"/>
      <c r="E60" s="40"/>
    </row>
    <row r="61" spans="1:5" x14ac:dyDescent="0.2">
      <c r="A61" s="41">
        <v>4213</v>
      </c>
      <c r="B61" s="42" t="s">
        <v>254</v>
      </c>
      <c r="C61" s="45">
        <v>23167902</v>
      </c>
      <c r="D61" s="80"/>
      <c r="E61" s="40"/>
    </row>
    <row r="62" spans="1:5" x14ac:dyDescent="0.2">
      <c r="A62" s="41">
        <v>4214</v>
      </c>
      <c r="B62" s="42" t="s">
        <v>427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428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255</v>
      </c>
      <c r="C64" s="121">
        <f>SUM(C65:C68)</f>
        <v>23718343.379999999</v>
      </c>
      <c r="D64" s="80"/>
      <c r="E64" s="40"/>
    </row>
    <row r="65" spans="1:5" x14ac:dyDescent="0.2">
      <c r="A65" s="41">
        <v>4221</v>
      </c>
      <c r="B65" s="42" t="s">
        <v>256</v>
      </c>
      <c r="C65" s="45">
        <v>23718343.379999999</v>
      </c>
      <c r="D65" s="80"/>
      <c r="E65" s="40"/>
    </row>
    <row r="66" spans="1:5" x14ac:dyDescent="0.2">
      <c r="A66" s="41">
        <v>4223</v>
      </c>
      <c r="B66" s="42" t="s">
        <v>257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259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429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260</v>
      </c>
      <c r="C69" s="121">
        <f>C70+C73+C79+C81+C83</f>
        <v>103890.93</v>
      </c>
      <c r="D69" s="42"/>
      <c r="E69" s="42"/>
    </row>
    <row r="70" spans="1:5" x14ac:dyDescent="0.2">
      <c r="A70" s="123">
        <v>4310</v>
      </c>
      <c r="B70" s="119" t="s">
        <v>261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430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262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263</v>
      </c>
      <c r="C73" s="121">
        <f>SUM(C74:C78)</f>
        <v>0</v>
      </c>
      <c r="D73" s="42"/>
      <c r="E73" s="42"/>
    </row>
    <row r="74" spans="1:5" x14ac:dyDescent="0.2">
      <c r="A74" s="44">
        <v>4321</v>
      </c>
      <c r="B74" s="42" t="s">
        <v>264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265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266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267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268</v>
      </c>
      <c r="C78" s="45">
        <v>0</v>
      </c>
      <c r="D78" s="42"/>
      <c r="E78" s="42"/>
    </row>
    <row r="79" spans="1:5" x14ac:dyDescent="0.2">
      <c r="A79" s="123">
        <v>4330</v>
      </c>
      <c r="B79" s="119" t="s">
        <v>269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269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270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270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271</v>
      </c>
      <c r="C83" s="121">
        <f>SUM(C84:C90)</f>
        <v>103890.93</v>
      </c>
      <c r="D83" s="42"/>
      <c r="E83" s="42"/>
    </row>
    <row r="84" spans="1:5" x14ac:dyDescent="0.2">
      <c r="A84" s="44">
        <v>4392</v>
      </c>
      <c r="B84" s="42" t="s">
        <v>272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431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273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274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275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432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271</v>
      </c>
      <c r="C90" s="45">
        <v>103890.93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558</v>
      </c>
      <c r="B92" s="38"/>
      <c r="C92" s="38"/>
      <c r="D92" s="38"/>
      <c r="E92" s="38"/>
    </row>
    <row r="93" spans="1:5" x14ac:dyDescent="0.2">
      <c r="A93" s="39" t="s">
        <v>86</v>
      </c>
      <c r="B93" s="39" t="s">
        <v>83</v>
      </c>
      <c r="C93" s="39" t="s">
        <v>84</v>
      </c>
      <c r="D93" s="39" t="s">
        <v>276</v>
      </c>
      <c r="E93" s="39" t="s">
        <v>597</v>
      </c>
    </row>
    <row r="94" spans="1:5" x14ac:dyDescent="0.2">
      <c r="A94" s="123">
        <v>5000</v>
      </c>
      <c r="B94" s="119" t="s">
        <v>277</v>
      </c>
      <c r="C94" s="121">
        <f>C95+C123+C156+C166+C181+C210</f>
        <v>43402965.170000002</v>
      </c>
      <c r="D94" s="124">
        <v>1</v>
      </c>
      <c r="E94" s="42"/>
    </row>
    <row r="95" spans="1:5" x14ac:dyDescent="0.2">
      <c r="A95" s="123">
        <v>5100</v>
      </c>
      <c r="B95" s="119" t="s">
        <v>278</v>
      </c>
      <c r="C95" s="121">
        <f>C96+C103+C113</f>
        <v>41635295.329999998</v>
      </c>
      <c r="D95" s="124">
        <f>C95/$C$94</f>
        <v>0.95927306272563584</v>
      </c>
      <c r="E95" s="42"/>
    </row>
    <row r="96" spans="1:5" x14ac:dyDescent="0.2">
      <c r="A96" s="123">
        <v>5110</v>
      </c>
      <c r="B96" s="119" t="s">
        <v>279</v>
      </c>
      <c r="C96" s="121">
        <f>SUM(C97:C102)</f>
        <v>35127971.18</v>
      </c>
      <c r="D96" s="124">
        <f t="shared" ref="D96:D159" si="0">C96/$C$94</f>
        <v>0.8093449616267312</v>
      </c>
      <c r="E96" s="42"/>
    </row>
    <row r="97" spans="1:5" x14ac:dyDescent="0.2">
      <c r="A97" s="44">
        <v>5111</v>
      </c>
      <c r="B97" s="42" t="s">
        <v>280</v>
      </c>
      <c r="C97" s="45">
        <v>17853921.280000001</v>
      </c>
      <c r="D97" s="46">
        <f t="shared" si="0"/>
        <v>0.41135257026956717</v>
      </c>
      <c r="E97" s="42"/>
    </row>
    <row r="98" spans="1:5" x14ac:dyDescent="0.2">
      <c r="A98" s="44">
        <v>5112</v>
      </c>
      <c r="B98" s="42" t="s">
        <v>281</v>
      </c>
      <c r="C98" s="45">
        <v>3259434.06</v>
      </c>
      <c r="D98" s="46">
        <f t="shared" si="0"/>
        <v>7.5097036509683232E-2</v>
      </c>
      <c r="E98" s="42"/>
    </row>
    <row r="99" spans="1:5" x14ac:dyDescent="0.2">
      <c r="A99" s="44">
        <v>5113</v>
      </c>
      <c r="B99" s="42" t="s">
        <v>282</v>
      </c>
      <c r="C99" s="45">
        <v>5140901.41</v>
      </c>
      <c r="D99" s="46">
        <f t="shared" si="0"/>
        <v>0.1184458570944221</v>
      </c>
      <c r="E99" s="42"/>
    </row>
    <row r="100" spans="1:5" x14ac:dyDescent="0.2">
      <c r="A100" s="44">
        <v>5114</v>
      </c>
      <c r="B100" s="42" t="s">
        <v>283</v>
      </c>
      <c r="C100" s="45">
        <v>5544941.9000000004</v>
      </c>
      <c r="D100" s="46">
        <f t="shared" si="0"/>
        <v>0.12775490979203069</v>
      </c>
      <c r="E100" s="42"/>
    </row>
    <row r="101" spans="1:5" x14ac:dyDescent="0.2">
      <c r="A101" s="44">
        <v>5115</v>
      </c>
      <c r="B101" s="42" t="s">
        <v>284</v>
      </c>
      <c r="C101" s="45">
        <v>2299007.17</v>
      </c>
      <c r="D101" s="46">
        <f t="shared" si="0"/>
        <v>5.2968896502699467E-2</v>
      </c>
      <c r="E101" s="42"/>
    </row>
    <row r="102" spans="1:5" x14ac:dyDescent="0.2">
      <c r="A102" s="44">
        <v>5116</v>
      </c>
      <c r="B102" s="42" t="s">
        <v>285</v>
      </c>
      <c r="C102" s="45">
        <v>1029765.36</v>
      </c>
      <c r="D102" s="46">
        <f t="shared" si="0"/>
        <v>2.3725691458328535E-2</v>
      </c>
      <c r="E102" s="42"/>
    </row>
    <row r="103" spans="1:5" x14ac:dyDescent="0.2">
      <c r="A103" s="123">
        <v>5120</v>
      </c>
      <c r="B103" s="119" t="s">
        <v>286</v>
      </c>
      <c r="C103" s="121">
        <f>SUM(C104:C112)</f>
        <v>863261.53</v>
      </c>
      <c r="D103" s="124">
        <f t="shared" si="0"/>
        <v>1.9889459778123265E-2</v>
      </c>
      <c r="E103" s="42"/>
    </row>
    <row r="104" spans="1:5" x14ac:dyDescent="0.2">
      <c r="A104" s="44">
        <v>5121</v>
      </c>
      <c r="B104" s="42" t="s">
        <v>287</v>
      </c>
      <c r="C104" s="45">
        <v>189232.02</v>
      </c>
      <c r="D104" s="46">
        <f t="shared" si="0"/>
        <v>4.3598869169149896E-3</v>
      </c>
      <c r="E104" s="42"/>
    </row>
    <row r="105" spans="1:5" x14ac:dyDescent="0.2">
      <c r="A105" s="44">
        <v>5122</v>
      </c>
      <c r="B105" s="42" t="s">
        <v>288</v>
      </c>
      <c r="C105" s="45">
        <v>22716</v>
      </c>
      <c r="D105" s="46">
        <f t="shared" si="0"/>
        <v>5.2337438032232025E-4</v>
      </c>
      <c r="E105" s="42"/>
    </row>
    <row r="106" spans="1:5" x14ac:dyDescent="0.2">
      <c r="A106" s="44">
        <v>5123</v>
      </c>
      <c r="B106" s="42" t="s">
        <v>289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290</v>
      </c>
      <c r="C107" s="45">
        <v>367571</v>
      </c>
      <c r="D107" s="46">
        <f t="shared" si="0"/>
        <v>8.4687992758168511E-3</v>
      </c>
      <c r="E107" s="42"/>
    </row>
    <row r="108" spans="1:5" x14ac:dyDescent="0.2">
      <c r="A108" s="44">
        <v>5125</v>
      </c>
      <c r="B108" s="42" t="s">
        <v>291</v>
      </c>
      <c r="C108" s="45">
        <v>20464.84</v>
      </c>
      <c r="D108" s="46">
        <f t="shared" si="0"/>
        <v>4.7150787785681602E-4</v>
      </c>
      <c r="E108" s="42"/>
    </row>
    <row r="109" spans="1:5" x14ac:dyDescent="0.2">
      <c r="A109" s="44">
        <v>5126</v>
      </c>
      <c r="B109" s="42" t="s">
        <v>292</v>
      </c>
      <c r="C109" s="45">
        <v>204322.45</v>
      </c>
      <c r="D109" s="46">
        <f t="shared" si="0"/>
        <v>4.7075689229920878E-3</v>
      </c>
      <c r="E109" s="42"/>
    </row>
    <row r="110" spans="1:5" x14ac:dyDescent="0.2">
      <c r="A110" s="44">
        <v>5127</v>
      </c>
      <c r="B110" s="42" t="s">
        <v>293</v>
      </c>
      <c r="C110" s="45">
        <v>0</v>
      </c>
      <c r="D110" s="46">
        <f t="shared" si="0"/>
        <v>0</v>
      </c>
      <c r="E110" s="42"/>
    </row>
    <row r="111" spans="1:5" x14ac:dyDescent="0.2">
      <c r="A111" s="44">
        <v>5128</v>
      </c>
      <c r="B111" s="42" t="s">
        <v>294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295</v>
      </c>
      <c r="C112" s="45">
        <v>58955.22</v>
      </c>
      <c r="D112" s="46">
        <f t="shared" si="0"/>
        <v>1.3583224042202E-3</v>
      </c>
      <c r="E112" s="42"/>
    </row>
    <row r="113" spans="1:5" x14ac:dyDescent="0.2">
      <c r="A113" s="123">
        <v>5130</v>
      </c>
      <c r="B113" s="119" t="s">
        <v>296</v>
      </c>
      <c r="C113" s="121">
        <f>SUM(C114:C122)</f>
        <v>5644062.6199999992</v>
      </c>
      <c r="D113" s="124">
        <f t="shared" si="0"/>
        <v>0.13003864132078141</v>
      </c>
      <c r="E113" s="42"/>
    </row>
    <row r="114" spans="1:5" x14ac:dyDescent="0.2">
      <c r="A114" s="44">
        <v>5131</v>
      </c>
      <c r="B114" s="42" t="s">
        <v>297</v>
      </c>
      <c r="C114" s="45">
        <v>985628.92</v>
      </c>
      <c r="D114" s="46">
        <f t="shared" si="0"/>
        <v>2.270879227120786E-2</v>
      </c>
      <c r="E114" s="42"/>
    </row>
    <row r="115" spans="1:5" x14ac:dyDescent="0.2">
      <c r="A115" s="44">
        <v>5132</v>
      </c>
      <c r="B115" s="42" t="s">
        <v>298</v>
      </c>
      <c r="C115" s="45">
        <v>424298.09</v>
      </c>
      <c r="D115" s="46">
        <f t="shared" si="0"/>
        <v>9.7757857864806345E-3</v>
      </c>
      <c r="E115" s="42"/>
    </row>
    <row r="116" spans="1:5" x14ac:dyDescent="0.2">
      <c r="A116" s="44">
        <v>5133</v>
      </c>
      <c r="B116" s="42" t="s">
        <v>299</v>
      </c>
      <c r="C116" s="45">
        <v>1176851.57</v>
      </c>
      <c r="D116" s="46">
        <f t="shared" si="0"/>
        <v>2.7114543105304621E-2</v>
      </c>
      <c r="E116" s="42"/>
    </row>
    <row r="117" spans="1:5" x14ac:dyDescent="0.2">
      <c r="A117" s="44">
        <v>5134</v>
      </c>
      <c r="B117" s="42" t="s">
        <v>300</v>
      </c>
      <c r="C117" s="45">
        <v>59074.89</v>
      </c>
      <c r="D117" s="46">
        <f t="shared" si="0"/>
        <v>1.3610795891160078E-3</v>
      </c>
      <c r="E117" s="42"/>
    </row>
    <row r="118" spans="1:5" x14ac:dyDescent="0.2">
      <c r="A118" s="44">
        <v>5135</v>
      </c>
      <c r="B118" s="42" t="s">
        <v>301</v>
      </c>
      <c r="C118" s="45">
        <v>1724606.53</v>
      </c>
      <c r="D118" s="46">
        <f t="shared" si="0"/>
        <v>3.9734762895693651E-2</v>
      </c>
      <c r="E118" s="42"/>
    </row>
    <row r="119" spans="1:5" x14ac:dyDescent="0.2">
      <c r="A119" s="44">
        <v>5136</v>
      </c>
      <c r="B119" s="42" t="s">
        <v>302</v>
      </c>
      <c r="C119" s="45">
        <v>97763.64</v>
      </c>
      <c r="D119" s="46">
        <f t="shared" si="0"/>
        <v>2.2524645405465047E-3</v>
      </c>
      <c r="E119" s="42"/>
    </row>
    <row r="120" spans="1:5" x14ac:dyDescent="0.2">
      <c r="A120" s="44">
        <v>5137</v>
      </c>
      <c r="B120" s="42" t="s">
        <v>303</v>
      </c>
      <c r="C120" s="45">
        <v>67527.45</v>
      </c>
      <c r="D120" s="46">
        <f t="shared" si="0"/>
        <v>1.5558257306962698E-3</v>
      </c>
      <c r="E120" s="42"/>
    </row>
    <row r="121" spans="1:5" x14ac:dyDescent="0.2">
      <c r="A121" s="44">
        <v>5138</v>
      </c>
      <c r="B121" s="42" t="s">
        <v>304</v>
      </c>
      <c r="C121" s="45">
        <v>90090.27</v>
      </c>
      <c r="D121" s="46">
        <f t="shared" si="0"/>
        <v>2.0756708590561946E-3</v>
      </c>
      <c r="E121" s="42"/>
    </row>
    <row r="122" spans="1:5" x14ac:dyDescent="0.2">
      <c r="A122" s="44">
        <v>5139</v>
      </c>
      <c r="B122" s="42" t="s">
        <v>305</v>
      </c>
      <c r="C122" s="45">
        <v>1018221.26</v>
      </c>
      <c r="D122" s="46">
        <f t="shared" si="0"/>
        <v>2.3459716542679702E-2</v>
      </c>
      <c r="E122" s="42"/>
    </row>
    <row r="123" spans="1:5" x14ac:dyDescent="0.2">
      <c r="A123" s="123">
        <v>5200</v>
      </c>
      <c r="B123" s="119" t="s">
        <v>306</v>
      </c>
      <c r="C123" s="121">
        <f>C124+C127+C130+C133+C138+C142+C145+C147+C153</f>
        <v>294071</v>
      </c>
      <c r="D123" s="124">
        <f t="shared" si="0"/>
        <v>6.7753665872409335E-3</v>
      </c>
      <c r="E123" s="42"/>
    </row>
    <row r="124" spans="1:5" x14ac:dyDescent="0.2">
      <c r="A124" s="123">
        <v>5210</v>
      </c>
      <c r="B124" s="119" t="s">
        <v>307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308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309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310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311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312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257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313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314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258</v>
      </c>
      <c r="C133" s="121">
        <f>SUM(C134:C137)</f>
        <v>294071</v>
      </c>
      <c r="D133" s="124">
        <f t="shared" si="0"/>
        <v>6.7753665872409335E-3</v>
      </c>
      <c r="E133" s="42"/>
    </row>
    <row r="134" spans="1:5" x14ac:dyDescent="0.2">
      <c r="A134" s="44">
        <v>5241</v>
      </c>
      <c r="B134" s="42" t="s">
        <v>315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316</v>
      </c>
      <c r="C135" s="45">
        <v>28181</v>
      </c>
      <c r="D135" s="46">
        <f t="shared" si="0"/>
        <v>6.49287436690584E-4</v>
      </c>
      <c r="E135" s="42"/>
    </row>
    <row r="136" spans="1:5" x14ac:dyDescent="0.2">
      <c r="A136" s="44">
        <v>5243</v>
      </c>
      <c r="B136" s="42" t="s">
        <v>317</v>
      </c>
      <c r="C136" s="45">
        <v>265890</v>
      </c>
      <c r="D136" s="46">
        <f t="shared" si="0"/>
        <v>6.1260791505503495E-3</v>
      </c>
      <c r="E136" s="42"/>
    </row>
    <row r="137" spans="1:5" x14ac:dyDescent="0.2">
      <c r="A137" s="44">
        <v>5244</v>
      </c>
      <c r="B137" s="42" t="s">
        <v>318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259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319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320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321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322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323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324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325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326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327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328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329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330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331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332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333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334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335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336</v>
      </c>
      <c r="C156" s="121">
        <f>C157+C160+C163</f>
        <v>0</v>
      </c>
      <c r="D156" s="124">
        <f t="shared" si="0"/>
        <v>0</v>
      </c>
      <c r="E156" s="42"/>
    </row>
    <row r="157" spans="1:5" x14ac:dyDescent="0.2">
      <c r="A157" s="123">
        <v>5310</v>
      </c>
      <c r="B157" s="119" t="s">
        <v>252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337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338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253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339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340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254</v>
      </c>
      <c r="C163" s="121">
        <f>SUM(C164:C165)</f>
        <v>0</v>
      </c>
      <c r="D163" s="124">
        <f t="shared" si="1"/>
        <v>0</v>
      </c>
      <c r="E163" s="42"/>
    </row>
    <row r="164" spans="1:5" x14ac:dyDescent="0.2">
      <c r="A164" s="44">
        <v>5331</v>
      </c>
      <c r="B164" s="42" t="s">
        <v>341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342</v>
      </c>
      <c r="C165" s="45">
        <v>0</v>
      </c>
      <c r="D165" s="46">
        <f t="shared" si="1"/>
        <v>0</v>
      </c>
      <c r="E165" s="42"/>
    </row>
    <row r="166" spans="1:5" x14ac:dyDescent="0.2">
      <c r="A166" s="123">
        <v>5400</v>
      </c>
      <c r="B166" s="119" t="s">
        <v>343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344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345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346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347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348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349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350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351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352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353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353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354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355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356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357</v>
      </c>
      <c r="C181" s="121">
        <f>C182+C191+C194+C200</f>
        <v>1473598.84</v>
      </c>
      <c r="D181" s="124">
        <f t="shared" si="1"/>
        <v>3.3951570687123171E-2</v>
      </c>
      <c r="E181" s="42"/>
    </row>
    <row r="182" spans="1:5" x14ac:dyDescent="0.2">
      <c r="A182" s="123">
        <v>5510</v>
      </c>
      <c r="B182" s="119" t="s">
        <v>358</v>
      </c>
      <c r="C182" s="121">
        <f>SUM(C183:C190)</f>
        <v>1473589.1</v>
      </c>
      <c r="D182" s="124">
        <f t="shared" si="1"/>
        <v>3.3951346278492063E-2</v>
      </c>
      <c r="E182" s="42"/>
    </row>
    <row r="183" spans="1:5" x14ac:dyDescent="0.2">
      <c r="A183" s="44">
        <v>5511</v>
      </c>
      <c r="B183" s="42" t="s">
        <v>359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360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361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362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363</v>
      </c>
      <c r="C187" s="45">
        <v>1473589.1</v>
      </c>
      <c r="D187" s="46">
        <f t="shared" si="1"/>
        <v>3.3951346278492063E-2</v>
      </c>
      <c r="E187" s="42"/>
    </row>
    <row r="188" spans="1:5" x14ac:dyDescent="0.2">
      <c r="A188" s="44">
        <v>5516</v>
      </c>
      <c r="B188" s="42" t="s">
        <v>364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365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366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367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368</v>
      </c>
      <c r="C194" s="121">
        <f>SUM(C195:C199)</f>
        <v>0</v>
      </c>
      <c r="D194" s="124">
        <f t="shared" si="1"/>
        <v>0</v>
      </c>
      <c r="E194" s="42"/>
    </row>
    <row r="195" spans="1:5" x14ac:dyDescent="0.2">
      <c r="A195" s="44">
        <v>5531</v>
      </c>
      <c r="B195" s="42" t="s">
        <v>369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370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371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372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373</v>
      </c>
      <c r="C199" s="45">
        <v>0</v>
      </c>
      <c r="D199" s="46">
        <f t="shared" si="1"/>
        <v>0</v>
      </c>
      <c r="E199" s="42"/>
    </row>
    <row r="200" spans="1:5" x14ac:dyDescent="0.2">
      <c r="A200" s="123">
        <v>5590</v>
      </c>
      <c r="B200" s="119" t="s">
        <v>374</v>
      </c>
      <c r="C200" s="121">
        <f>SUM(C201:C209)</f>
        <v>9.74</v>
      </c>
      <c r="D200" s="124">
        <f t="shared" si="1"/>
        <v>2.244086311119651E-7</v>
      </c>
      <c r="E200" s="42"/>
    </row>
    <row r="201" spans="1:5" x14ac:dyDescent="0.2">
      <c r="A201" s="44">
        <v>5591</v>
      </c>
      <c r="B201" s="42" t="s">
        <v>375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376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377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433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379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274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380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434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381</v>
      </c>
      <c r="C209" s="45">
        <v>9.74</v>
      </c>
      <c r="D209" s="46">
        <f t="shared" si="1"/>
        <v>2.244086311119651E-7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382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383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70866141732283472" right="0.70866141732283472" top="0" bottom="0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A121" zoomScale="80" zoomScaleNormal="80" workbookViewId="0">
      <selection activeCell="F179" sqref="F179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1.28515625" style="14" bestFit="1" customWidth="1"/>
    <col min="4" max="4" width="19.140625" style="14" bestFit="1" customWidth="1"/>
    <col min="5" max="5" width="27" style="14" bestFit="1" customWidth="1"/>
    <col min="6" max="6" width="22.7109375" style="14" customWidth="1"/>
    <col min="7" max="7" width="15.140625" style="14" customWidth="1"/>
    <col min="8" max="8" width="16.7109375" style="14" customWidth="1"/>
    <col min="9" max="9" width="15.5703125" style="14" bestFit="1" customWidth="1"/>
    <col min="10" max="10" width="14.42578125" style="14" bestFit="1" customWidth="1"/>
    <col min="11" max="16384" width="9.140625" style="14"/>
  </cols>
  <sheetData>
    <row r="1" spans="1:8" s="11" customFormat="1" ht="16.5" customHeight="1" x14ac:dyDescent="0.25">
      <c r="A1" s="171" t="s">
        <v>601</v>
      </c>
      <c r="B1" s="172"/>
      <c r="C1" s="172"/>
      <c r="D1" s="172"/>
      <c r="E1" s="172"/>
      <c r="F1" s="172"/>
      <c r="G1" s="10" t="s">
        <v>498</v>
      </c>
      <c r="H1" s="19">
        <v>2024</v>
      </c>
    </row>
    <row r="2" spans="1:8" s="11" customFormat="1" ht="15.7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9" t="s">
        <v>501</v>
      </c>
    </row>
    <row r="3" spans="1:8" s="11" customFormat="1" ht="18.95" customHeight="1" x14ac:dyDescent="0.25">
      <c r="A3" s="171" t="s">
        <v>602</v>
      </c>
      <c r="B3" s="172"/>
      <c r="C3" s="172"/>
      <c r="D3" s="172"/>
      <c r="E3" s="172"/>
      <c r="F3" s="172"/>
      <c r="G3" s="10" t="s">
        <v>500</v>
      </c>
      <c r="H3" s="19">
        <v>4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9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6" spans="1:8" ht="8.25" customHeight="1" x14ac:dyDescent="0.2"/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8">
        <v>0</v>
      </c>
    </row>
    <row r="10" spans="1:8" x14ac:dyDescent="0.2">
      <c r="A10" s="16">
        <v>1115</v>
      </c>
      <c r="B10" s="14" t="s">
        <v>118</v>
      </c>
      <c r="C10" s="18">
        <v>0</v>
      </c>
    </row>
    <row r="11" spans="1:8" x14ac:dyDescent="0.2">
      <c r="A11" s="16">
        <v>1121</v>
      </c>
      <c r="B11" s="14" t="s">
        <v>119</v>
      </c>
      <c r="C11" s="18">
        <v>0</v>
      </c>
    </row>
    <row r="12" spans="1:8" ht="7.5" customHeight="1" x14ac:dyDescent="0.2"/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115</v>
      </c>
    </row>
    <row r="15" spans="1:8" x14ac:dyDescent="0.2">
      <c r="A15" s="16">
        <v>1122</v>
      </c>
      <c r="B15" s="14" t="s">
        <v>121</v>
      </c>
      <c r="C15" s="18">
        <v>17002</v>
      </c>
      <c r="D15" s="18">
        <v>17002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122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129</v>
      </c>
      <c r="C21" s="18">
        <v>0</v>
      </c>
      <c r="D21" s="18">
        <v>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482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483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130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131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132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133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134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29" spans="1:8" ht="5.25" customHeight="1" x14ac:dyDescent="0.2"/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8">
        <f>SUM(C33:C37)</f>
        <v>0</v>
      </c>
    </row>
    <row r="33" spans="1:8" x14ac:dyDescent="0.2">
      <c r="A33" s="16">
        <v>1141</v>
      </c>
      <c r="B33" s="14" t="s">
        <v>137</v>
      </c>
      <c r="C33" s="18">
        <v>0</v>
      </c>
    </row>
    <row r="34" spans="1:8" x14ac:dyDescent="0.2">
      <c r="A34" s="16">
        <v>1142</v>
      </c>
      <c r="B34" s="14" t="s">
        <v>138</v>
      </c>
      <c r="C34" s="18">
        <v>0</v>
      </c>
    </row>
    <row r="35" spans="1:8" x14ac:dyDescent="0.2">
      <c r="A35" s="16">
        <v>1143</v>
      </c>
      <c r="B35" s="14" t="s">
        <v>139</v>
      </c>
      <c r="C35" s="18">
        <v>0</v>
      </c>
    </row>
    <row r="36" spans="1:8" x14ac:dyDescent="0.2">
      <c r="A36" s="16">
        <v>1144</v>
      </c>
      <c r="B36" s="14" t="s">
        <v>140</v>
      </c>
      <c r="C36" s="18">
        <v>0</v>
      </c>
    </row>
    <row r="37" spans="1:8" x14ac:dyDescent="0.2">
      <c r="A37" s="16">
        <v>1145</v>
      </c>
      <c r="B37" s="14" t="s">
        <v>141</v>
      </c>
      <c r="C37" s="18">
        <v>0</v>
      </c>
    </row>
    <row r="38" spans="1:8" ht="6.75" customHeight="1" x14ac:dyDescent="0.2"/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61" t="s">
        <v>86</v>
      </c>
      <c r="B40" s="161" t="s">
        <v>83</v>
      </c>
      <c r="C40" s="161" t="s">
        <v>84</v>
      </c>
      <c r="D40" s="161" t="s">
        <v>91</v>
      </c>
      <c r="E40" s="161" t="s">
        <v>94</v>
      </c>
      <c r="F40" s="161" t="s">
        <v>143</v>
      </c>
      <c r="G40" s="161"/>
      <c r="H40" s="161"/>
    </row>
    <row r="41" spans="1:8" x14ac:dyDescent="0.2">
      <c r="A41" s="16">
        <v>1150</v>
      </c>
      <c r="B41" s="14" t="s">
        <v>144</v>
      </c>
      <c r="C41" s="18">
        <f>C42</f>
        <v>0</v>
      </c>
    </row>
    <row r="42" spans="1:8" x14ac:dyDescent="0.2">
      <c r="A42" s="16">
        <v>1151</v>
      </c>
      <c r="B42" s="14" t="s">
        <v>145</v>
      </c>
      <c r="C42" s="18">
        <v>0</v>
      </c>
    </row>
    <row r="43" spans="1:8" ht="5.25" customHeight="1" x14ac:dyDescent="0.2"/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8">
        <v>0</v>
      </c>
    </row>
    <row r="47" spans="1:8" ht="8.25" customHeight="1" x14ac:dyDescent="0.2"/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8">
        <v>0</v>
      </c>
    </row>
    <row r="51" spans="1:10" x14ac:dyDescent="0.2">
      <c r="A51" s="16">
        <v>1212</v>
      </c>
      <c r="B51" s="14" t="s">
        <v>560</v>
      </c>
      <c r="C51" s="18">
        <v>0</v>
      </c>
    </row>
    <row r="52" spans="1:10" x14ac:dyDescent="0.2">
      <c r="A52" s="16">
        <v>1214</v>
      </c>
      <c r="B52" s="14" t="s">
        <v>147</v>
      </c>
      <c r="C52" s="18">
        <v>0</v>
      </c>
    </row>
    <row r="53" spans="1:10" ht="8.25" customHeight="1" x14ac:dyDescent="0.2"/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8">
        <f>SUM(C57:C63)</f>
        <v>81008785.689999998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150</v>
      </c>
      <c r="C57" s="18">
        <v>0</v>
      </c>
      <c r="D57" s="145"/>
      <c r="E57" s="145"/>
    </row>
    <row r="58" spans="1:10" x14ac:dyDescent="0.2">
      <c r="A58" s="16">
        <v>1232</v>
      </c>
      <c r="B58" s="14" t="s">
        <v>151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152</v>
      </c>
      <c r="C59" s="18">
        <v>0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153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154</v>
      </c>
      <c r="C61" s="18">
        <v>0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155</v>
      </c>
      <c r="C62" s="18">
        <v>81008785.689999998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156</v>
      </c>
      <c r="C63" s="18">
        <v>0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157</v>
      </c>
      <c r="C64" s="18">
        <f>SUM(C65:C72)</f>
        <v>36205763.370000005</v>
      </c>
      <c r="D64" s="18">
        <f t="shared" ref="D64:E64" si="0">SUM(D65:D72)</f>
        <v>1473589.1</v>
      </c>
      <c r="E64" s="18">
        <f t="shared" si="0"/>
        <v>26469979.359999999</v>
      </c>
    </row>
    <row r="65" spans="1:9" x14ac:dyDescent="0.2">
      <c r="A65" s="16">
        <v>1241</v>
      </c>
      <c r="B65" s="14" t="s">
        <v>158</v>
      </c>
      <c r="C65" s="18">
        <v>12962645.82</v>
      </c>
      <c r="D65" s="18">
        <v>340552</v>
      </c>
      <c r="E65" s="18">
        <v>10321402.52</v>
      </c>
    </row>
    <row r="66" spans="1:9" x14ac:dyDescent="0.2">
      <c r="A66" s="16">
        <v>1242</v>
      </c>
      <c r="B66" s="14" t="s">
        <v>159</v>
      </c>
      <c r="C66" s="18">
        <v>3332138.98</v>
      </c>
      <c r="D66" s="18">
        <v>326982.06</v>
      </c>
      <c r="E66" s="18">
        <v>2676562.89</v>
      </c>
    </row>
    <row r="67" spans="1:9" x14ac:dyDescent="0.2">
      <c r="A67" s="16">
        <v>1243</v>
      </c>
      <c r="B67" s="14" t="s">
        <v>160</v>
      </c>
      <c r="C67" s="18">
        <v>5096867.2699999996</v>
      </c>
      <c r="D67" s="18">
        <v>182455.7</v>
      </c>
      <c r="E67" s="18">
        <v>4416321.13</v>
      </c>
    </row>
    <row r="68" spans="1:9" x14ac:dyDescent="0.2">
      <c r="A68" s="16">
        <v>1244</v>
      </c>
      <c r="B68" s="14" t="s">
        <v>161</v>
      </c>
      <c r="C68" s="18">
        <v>2591497.5</v>
      </c>
      <c r="D68" s="18">
        <v>0.5</v>
      </c>
      <c r="E68" s="18">
        <v>1288946.24</v>
      </c>
    </row>
    <row r="69" spans="1:9" x14ac:dyDescent="0.2">
      <c r="A69" s="16">
        <v>1245</v>
      </c>
      <c r="B69" s="14" t="s">
        <v>162</v>
      </c>
      <c r="C69" s="18">
        <v>0</v>
      </c>
      <c r="D69" s="18">
        <v>0</v>
      </c>
      <c r="E69" s="18">
        <v>0</v>
      </c>
    </row>
    <row r="70" spans="1:9" x14ac:dyDescent="0.2">
      <c r="A70" s="16">
        <v>1246</v>
      </c>
      <c r="B70" s="14" t="s">
        <v>163</v>
      </c>
      <c r="C70" s="18">
        <v>12159635.630000001</v>
      </c>
      <c r="D70" s="18">
        <v>623598.84</v>
      </c>
      <c r="E70" s="18">
        <v>7766746.5800000001</v>
      </c>
    </row>
    <row r="71" spans="1:9" x14ac:dyDescent="0.2">
      <c r="A71" s="16">
        <v>1247</v>
      </c>
      <c r="B71" s="14" t="s">
        <v>164</v>
      </c>
      <c r="C71" s="18">
        <v>62978.17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165</v>
      </c>
      <c r="C72" s="18">
        <v>0</v>
      </c>
      <c r="D72" s="18">
        <v>0</v>
      </c>
      <c r="E72" s="18">
        <v>0</v>
      </c>
    </row>
    <row r="73" spans="1:9" ht="8.25" customHeight="1" x14ac:dyDescent="0.2"/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8">
        <f>SUM(C77:C81)</f>
        <v>2851.04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168</v>
      </c>
      <c r="C77" s="18">
        <v>0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169</v>
      </c>
      <c r="C78" s="18">
        <v>2851.04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170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171</v>
      </c>
      <c r="C80" s="18">
        <v>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172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173</v>
      </c>
      <c r="C82" s="18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8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8">
        <v>0</v>
      </c>
      <c r="D88" s="145"/>
      <c r="E88" s="145"/>
    </row>
    <row r="89" spans="1:8" ht="7.5" customHeight="1" x14ac:dyDescent="0.2"/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8">
        <f>SUM(C93:C94)</f>
        <v>0</v>
      </c>
    </row>
    <row r="93" spans="1:8" x14ac:dyDescent="0.2">
      <c r="A93" s="16">
        <v>1161</v>
      </c>
      <c r="B93" s="14" t="s">
        <v>182</v>
      </c>
      <c r="C93" s="18">
        <v>0</v>
      </c>
    </row>
    <row r="94" spans="1:8" x14ac:dyDescent="0.2">
      <c r="A94" s="16">
        <v>1162</v>
      </c>
      <c r="B94" s="14" t="s">
        <v>183</v>
      </c>
      <c r="C94" s="18">
        <v>0</v>
      </c>
    </row>
    <row r="95" spans="1:8" ht="6.75" customHeight="1" x14ac:dyDescent="0.2"/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8">
        <f>SUM(C99:C102)</f>
        <v>1827</v>
      </c>
    </row>
    <row r="99" spans="1:8" x14ac:dyDescent="0.2">
      <c r="A99" s="16">
        <v>1191</v>
      </c>
      <c r="B99" s="14" t="s">
        <v>485</v>
      </c>
      <c r="C99" s="18">
        <v>1827</v>
      </c>
    </row>
    <row r="100" spans="1:8" x14ac:dyDescent="0.2">
      <c r="A100" s="16">
        <v>1192</v>
      </c>
      <c r="B100" s="14" t="s">
        <v>486</v>
      </c>
      <c r="C100" s="18">
        <v>0</v>
      </c>
    </row>
    <row r="101" spans="1:8" x14ac:dyDescent="0.2">
      <c r="A101" s="16">
        <v>1193</v>
      </c>
      <c r="B101" s="14" t="s">
        <v>487</v>
      </c>
      <c r="C101" s="18">
        <v>0</v>
      </c>
    </row>
    <row r="102" spans="1:8" x14ac:dyDescent="0.2">
      <c r="A102" s="16">
        <v>1194</v>
      </c>
      <c r="B102" s="14" t="s">
        <v>488</v>
      </c>
      <c r="C102" s="18">
        <v>0</v>
      </c>
    </row>
    <row r="103" spans="1:8" x14ac:dyDescent="0.2">
      <c r="A103" s="16">
        <v>1290</v>
      </c>
      <c r="B103" s="14" t="s">
        <v>184</v>
      </c>
      <c r="C103" s="18">
        <f>SUM(C104:C106)</f>
        <v>0</v>
      </c>
    </row>
    <row r="104" spans="1:8" x14ac:dyDescent="0.2">
      <c r="A104" s="16">
        <v>1291</v>
      </c>
      <c r="B104" s="14" t="s">
        <v>185</v>
      </c>
      <c r="C104" s="18">
        <v>0</v>
      </c>
    </row>
    <row r="105" spans="1:8" x14ac:dyDescent="0.2">
      <c r="A105" s="16">
        <v>1292</v>
      </c>
      <c r="B105" s="14" t="s">
        <v>186</v>
      </c>
      <c r="C105" s="18">
        <v>0</v>
      </c>
    </row>
    <row r="106" spans="1:8" x14ac:dyDescent="0.2">
      <c r="A106" s="16">
        <v>1293</v>
      </c>
      <c r="B106" s="14" t="s">
        <v>187</v>
      </c>
      <c r="C106" s="18">
        <v>0</v>
      </c>
    </row>
    <row r="107" spans="1:8" ht="8.25" customHeight="1" x14ac:dyDescent="0.2"/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8">
        <f>SUM(C111:C119)</f>
        <v>2156535.6800000002</v>
      </c>
      <c r="D110" s="18">
        <f>SUM(D111:D119)</f>
        <v>2156535.6800000002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190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191</v>
      </c>
      <c r="C112" s="18">
        <v>0.72</v>
      </c>
      <c r="D112" s="18">
        <f t="shared" ref="D112:D119" si="1">C112</f>
        <v>0.72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192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193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194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195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196</v>
      </c>
      <c r="C117" s="18">
        <v>258373.45</v>
      </c>
      <c r="D117" s="18">
        <f t="shared" si="1"/>
        <v>258373.45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197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198</v>
      </c>
      <c r="C119" s="18">
        <v>1898161.51</v>
      </c>
      <c r="D119" s="18">
        <f t="shared" si="1"/>
        <v>1898161.51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199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200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201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202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4" spans="1:8" ht="7.5" customHeight="1" x14ac:dyDescent="0.2"/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8">
        <f>SUM(C128:C133)</f>
        <v>0</v>
      </c>
    </row>
    <row r="128" spans="1:8" x14ac:dyDescent="0.2">
      <c r="A128" s="16">
        <v>2161</v>
      </c>
      <c r="B128" s="14" t="s">
        <v>204</v>
      </c>
      <c r="C128" s="18">
        <v>0</v>
      </c>
    </row>
    <row r="129" spans="1:8" x14ac:dyDescent="0.2">
      <c r="A129" s="16">
        <v>2162</v>
      </c>
      <c r="B129" s="14" t="s">
        <v>205</v>
      </c>
      <c r="C129" s="18">
        <v>0</v>
      </c>
    </row>
    <row r="130" spans="1:8" x14ac:dyDescent="0.2">
      <c r="A130" s="16">
        <v>2163</v>
      </c>
      <c r="B130" s="14" t="s">
        <v>206</v>
      </c>
      <c r="C130" s="18">
        <v>0</v>
      </c>
    </row>
    <row r="131" spans="1:8" x14ac:dyDescent="0.2">
      <c r="A131" s="16">
        <v>2164</v>
      </c>
      <c r="B131" s="14" t="s">
        <v>207</v>
      </c>
      <c r="C131" s="18">
        <v>0</v>
      </c>
    </row>
    <row r="132" spans="1:8" x14ac:dyDescent="0.2">
      <c r="A132" s="16">
        <v>2165</v>
      </c>
      <c r="B132" s="14" t="s">
        <v>208</v>
      </c>
      <c r="C132" s="18">
        <v>0</v>
      </c>
    </row>
    <row r="133" spans="1:8" x14ac:dyDescent="0.2">
      <c r="A133" s="16">
        <v>2166</v>
      </c>
      <c r="B133" s="14" t="s">
        <v>209</v>
      </c>
      <c r="C133" s="18">
        <v>0</v>
      </c>
    </row>
    <row r="134" spans="1:8" x14ac:dyDescent="0.2">
      <c r="A134" s="16">
        <v>2250</v>
      </c>
      <c r="B134" s="14" t="s">
        <v>210</v>
      </c>
      <c r="C134" s="18">
        <f>SUM(C135:C140)</f>
        <v>0</v>
      </c>
    </row>
    <row r="135" spans="1:8" x14ac:dyDescent="0.2">
      <c r="A135" s="16">
        <v>2251</v>
      </c>
      <c r="B135" s="14" t="s">
        <v>211</v>
      </c>
      <c r="C135" s="18">
        <v>0</v>
      </c>
    </row>
    <row r="136" spans="1:8" x14ac:dyDescent="0.2">
      <c r="A136" s="16">
        <v>2252</v>
      </c>
      <c r="B136" s="14" t="s">
        <v>212</v>
      </c>
      <c r="C136" s="18">
        <v>0</v>
      </c>
    </row>
    <row r="137" spans="1:8" x14ac:dyDescent="0.2">
      <c r="A137" s="16">
        <v>2253</v>
      </c>
      <c r="B137" s="14" t="s">
        <v>213</v>
      </c>
      <c r="C137" s="18">
        <v>0</v>
      </c>
    </row>
    <row r="138" spans="1:8" x14ac:dyDescent="0.2">
      <c r="A138" s="16">
        <v>2254</v>
      </c>
      <c r="B138" s="14" t="s">
        <v>214</v>
      </c>
      <c r="C138" s="18">
        <v>0</v>
      </c>
    </row>
    <row r="139" spans="1:8" x14ac:dyDescent="0.2">
      <c r="A139" s="16">
        <v>2255</v>
      </c>
      <c r="B139" s="14" t="s">
        <v>215</v>
      </c>
      <c r="C139" s="18">
        <v>0</v>
      </c>
    </row>
    <row r="140" spans="1:8" x14ac:dyDescent="0.2">
      <c r="A140" s="16">
        <v>2256</v>
      </c>
      <c r="B140" s="14" t="s">
        <v>216</v>
      </c>
      <c r="C140" s="18">
        <v>0</v>
      </c>
    </row>
    <row r="141" spans="1:8" ht="7.5" customHeight="1" x14ac:dyDescent="0.2"/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8">
        <f>SUM(C145:C147)</f>
        <v>0</v>
      </c>
    </row>
    <row r="145" spans="1:5" x14ac:dyDescent="0.2">
      <c r="A145" s="16">
        <v>2151</v>
      </c>
      <c r="B145" s="14" t="s">
        <v>568</v>
      </c>
      <c r="C145" s="18">
        <v>0</v>
      </c>
    </row>
    <row r="146" spans="1:5" x14ac:dyDescent="0.2">
      <c r="A146" s="16">
        <v>2152</v>
      </c>
      <c r="B146" s="14" t="s">
        <v>569</v>
      </c>
      <c r="C146" s="18">
        <v>0</v>
      </c>
    </row>
    <row r="147" spans="1:5" x14ac:dyDescent="0.2">
      <c r="A147" s="16">
        <v>2159</v>
      </c>
      <c r="B147" s="14" t="s">
        <v>217</v>
      </c>
      <c r="C147" s="18">
        <v>0</v>
      </c>
    </row>
    <row r="148" spans="1:5" x14ac:dyDescent="0.2">
      <c r="A148" s="16">
        <v>2240</v>
      </c>
      <c r="B148" s="14" t="s">
        <v>219</v>
      </c>
      <c r="C148" s="18">
        <f>SUM(C149:C151)</f>
        <v>0</v>
      </c>
    </row>
    <row r="149" spans="1:5" x14ac:dyDescent="0.2">
      <c r="A149" s="16">
        <v>2241</v>
      </c>
      <c r="B149" s="14" t="s">
        <v>220</v>
      </c>
      <c r="C149" s="18">
        <v>0</v>
      </c>
    </row>
    <row r="150" spans="1:5" x14ac:dyDescent="0.2">
      <c r="A150" s="16">
        <v>2242</v>
      </c>
      <c r="B150" s="14" t="s">
        <v>221</v>
      </c>
      <c r="C150" s="18">
        <v>0</v>
      </c>
    </row>
    <row r="151" spans="1:5" x14ac:dyDescent="0.2">
      <c r="A151" s="16">
        <v>2249</v>
      </c>
      <c r="B151" s="14" t="s">
        <v>222</v>
      </c>
      <c r="C151" s="18">
        <v>0</v>
      </c>
    </row>
    <row r="152" spans="1:5" ht="6.75" customHeight="1" x14ac:dyDescent="0.2"/>
    <row r="153" spans="1:5" x14ac:dyDescent="0.2">
      <c r="A153" s="125" t="s">
        <v>570</v>
      </c>
      <c r="B153" s="125"/>
      <c r="C153" s="125"/>
      <c r="D153" s="125"/>
      <c r="E153" s="125"/>
    </row>
    <row r="154" spans="1:5" x14ac:dyDescent="0.2">
      <c r="A154" s="126" t="s">
        <v>86</v>
      </c>
      <c r="B154" s="126" t="s">
        <v>83</v>
      </c>
      <c r="C154" s="126" t="s">
        <v>84</v>
      </c>
      <c r="D154" s="127" t="s">
        <v>87</v>
      </c>
      <c r="E154" s="127" t="s">
        <v>127</v>
      </c>
    </row>
    <row r="155" spans="1:5" x14ac:dyDescent="0.2">
      <c r="A155" s="128">
        <v>2170</v>
      </c>
      <c r="B155" s="129" t="s">
        <v>571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572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573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574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575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576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577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578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579</v>
      </c>
      <c r="C163" s="130">
        <v>0</v>
      </c>
      <c r="D163" s="129"/>
      <c r="E163" s="129"/>
    </row>
    <row r="164" spans="1:5" ht="8.25" customHeight="1" x14ac:dyDescent="0.2">
      <c r="A164" s="129"/>
      <c r="B164" s="129"/>
      <c r="C164" s="129"/>
      <c r="D164" s="129"/>
      <c r="E164" s="129"/>
    </row>
    <row r="165" spans="1:5" x14ac:dyDescent="0.2">
      <c r="A165" s="125" t="s">
        <v>580</v>
      </c>
      <c r="B165" s="125"/>
      <c r="C165" s="125"/>
      <c r="D165" s="125"/>
      <c r="E165" s="125"/>
    </row>
    <row r="166" spans="1:5" x14ac:dyDescent="0.2">
      <c r="A166" s="126" t="s">
        <v>86</v>
      </c>
      <c r="B166" s="126" t="s">
        <v>83</v>
      </c>
      <c r="C166" s="126" t="s">
        <v>84</v>
      </c>
      <c r="D166" s="127" t="s">
        <v>87</v>
      </c>
      <c r="E166" s="127" t="s">
        <v>127</v>
      </c>
    </row>
    <row r="167" spans="1:5" x14ac:dyDescent="0.2">
      <c r="A167" s="128">
        <v>2190</v>
      </c>
      <c r="B167" s="129" t="s">
        <v>581</v>
      </c>
      <c r="C167" s="130">
        <f>SUM(C168:C170)</f>
        <v>39256.04</v>
      </c>
      <c r="D167" s="129"/>
      <c r="E167" s="129"/>
    </row>
    <row r="168" spans="1:5" x14ac:dyDescent="0.2">
      <c r="A168" s="128">
        <v>2191</v>
      </c>
      <c r="B168" s="129" t="s">
        <v>582</v>
      </c>
      <c r="C168" s="130">
        <v>39256.04</v>
      </c>
      <c r="D168" s="129"/>
      <c r="E168" s="129"/>
    </row>
    <row r="169" spans="1:5" x14ac:dyDescent="0.2">
      <c r="A169" s="128">
        <v>2192</v>
      </c>
      <c r="B169" s="129" t="s">
        <v>583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218</v>
      </c>
      <c r="C170" s="130">
        <v>0</v>
      </c>
      <c r="D170" s="129"/>
      <c r="E170" s="129"/>
    </row>
    <row r="171" spans="1:5" ht="6.75" customHeight="1" x14ac:dyDescent="0.2">
      <c r="A171" s="129"/>
      <c r="B171" s="129"/>
      <c r="C171" s="129"/>
      <c r="D171" s="129"/>
      <c r="E171" s="129"/>
    </row>
    <row r="172" spans="1:5" ht="6.75" customHeight="1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518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rintOptions horizontalCentered="1"/>
  <pageMargins left="0" right="0" top="0.15748031496062992" bottom="0" header="0.31496062992125984" footer="0.31496062992125984"/>
  <pageSetup scale="62" fitToHeight="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3" t="s">
        <v>601</v>
      </c>
      <c r="B1" s="173"/>
      <c r="C1" s="173"/>
      <c r="D1" s="21" t="s">
        <v>498</v>
      </c>
      <c r="E1" s="22">
        <v>2024</v>
      </c>
    </row>
    <row r="2" spans="1:5" ht="18.95" customHeight="1" x14ac:dyDescent="0.2">
      <c r="A2" s="173" t="s">
        <v>504</v>
      </c>
      <c r="B2" s="173"/>
      <c r="C2" s="173"/>
      <c r="D2" s="21" t="s">
        <v>499</v>
      </c>
      <c r="E2" s="22" t="s">
        <v>501</v>
      </c>
    </row>
    <row r="3" spans="1:5" ht="18.95" customHeight="1" x14ac:dyDescent="0.2">
      <c r="A3" s="173" t="s">
        <v>602</v>
      </c>
      <c r="B3" s="173"/>
      <c r="C3" s="173"/>
      <c r="D3" s="21" t="s">
        <v>500</v>
      </c>
      <c r="E3" s="22">
        <v>4</v>
      </c>
    </row>
    <row r="4" spans="1:5" ht="18.95" customHeight="1" x14ac:dyDescent="0.2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107</v>
      </c>
      <c r="B7" s="25"/>
      <c r="C7" s="25"/>
      <c r="D7" s="25"/>
      <c r="E7" s="25"/>
    </row>
    <row r="8" spans="1:5" x14ac:dyDescent="0.2">
      <c r="A8" s="26" t="s">
        <v>86</v>
      </c>
      <c r="B8" s="26" t="s">
        <v>83</v>
      </c>
      <c r="C8" s="26" t="s">
        <v>84</v>
      </c>
      <c r="D8" s="26" t="s">
        <v>85</v>
      </c>
      <c r="E8" s="26" t="s">
        <v>87</v>
      </c>
    </row>
    <row r="9" spans="1:5" x14ac:dyDescent="0.2">
      <c r="A9" s="27">
        <v>3110</v>
      </c>
      <c r="B9" s="23" t="s">
        <v>253</v>
      </c>
      <c r="C9" s="28">
        <v>97952057.760000005</v>
      </c>
    </row>
    <row r="10" spans="1:5" x14ac:dyDescent="0.2">
      <c r="A10" s="27">
        <v>3120</v>
      </c>
      <c r="B10" s="23" t="s">
        <v>384</v>
      </c>
      <c r="C10" s="28">
        <v>0</v>
      </c>
    </row>
    <row r="11" spans="1:5" x14ac:dyDescent="0.2">
      <c r="A11" s="27">
        <v>3130</v>
      </c>
      <c r="B11" s="23" t="s">
        <v>385</v>
      </c>
      <c r="C11" s="28">
        <v>0</v>
      </c>
    </row>
    <row r="13" spans="1:5" x14ac:dyDescent="0.2">
      <c r="A13" s="25" t="s">
        <v>108</v>
      </c>
      <c r="B13" s="25"/>
      <c r="C13" s="25"/>
      <c r="D13" s="25"/>
      <c r="E13" s="25"/>
    </row>
    <row r="14" spans="1:5" x14ac:dyDescent="0.2">
      <c r="A14" s="26" t="s">
        <v>86</v>
      </c>
      <c r="B14" s="26" t="s">
        <v>83</v>
      </c>
      <c r="C14" s="26" t="s">
        <v>84</v>
      </c>
      <c r="D14" s="26" t="s">
        <v>386</v>
      </c>
      <c r="E14" s="26"/>
    </row>
    <row r="15" spans="1:5" x14ac:dyDescent="0.2">
      <c r="A15" s="27">
        <v>3210</v>
      </c>
      <c r="B15" s="23" t="s">
        <v>387</v>
      </c>
      <c r="C15" s="28">
        <v>7775207.1399999997</v>
      </c>
    </row>
    <row r="16" spans="1:5" x14ac:dyDescent="0.2">
      <c r="A16" s="27">
        <v>3220</v>
      </c>
      <c r="B16" s="23" t="s">
        <v>388</v>
      </c>
      <c r="C16" s="28">
        <v>5727579.3799999999</v>
      </c>
    </row>
    <row r="17" spans="1:3" x14ac:dyDescent="0.2">
      <c r="A17" s="27">
        <v>3230</v>
      </c>
      <c r="B17" s="23" t="s">
        <v>389</v>
      </c>
      <c r="C17" s="28">
        <f>SUM(C18:C21)</f>
        <v>0</v>
      </c>
    </row>
    <row r="18" spans="1:3" x14ac:dyDescent="0.2">
      <c r="A18" s="27">
        <v>3231</v>
      </c>
      <c r="B18" s="23" t="s">
        <v>390</v>
      </c>
      <c r="C18" s="28">
        <v>0</v>
      </c>
    </row>
    <row r="19" spans="1:3" x14ac:dyDescent="0.2">
      <c r="A19" s="27">
        <v>3232</v>
      </c>
      <c r="B19" s="23" t="s">
        <v>391</v>
      </c>
      <c r="C19" s="28">
        <v>0</v>
      </c>
    </row>
    <row r="20" spans="1:3" x14ac:dyDescent="0.2">
      <c r="A20" s="27">
        <v>3233</v>
      </c>
      <c r="B20" s="23" t="s">
        <v>392</v>
      </c>
      <c r="C20" s="28">
        <v>0</v>
      </c>
    </row>
    <row r="21" spans="1:3" x14ac:dyDescent="0.2">
      <c r="A21" s="27">
        <v>3239</v>
      </c>
      <c r="B21" s="23" t="s">
        <v>393</v>
      </c>
      <c r="C21" s="28">
        <v>0</v>
      </c>
    </row>
    <row r="22" spans="1:3" x14ac:dyDescent="0.2">
      <c r="A22" s="27">
        <v>3240</v>
      </c>
      <c r="B22" s="23" t="s">
        <v>394</v>
      </c>
      <c r="C22" s="28">
        <f>SUM(C23:C25)</f>
        <v>0</v>
      </c>
    </row>
    <row r="23" spans="1:3" x14ac:dyDescent="0.2">
      <c r="A23" s="27">
        <v>3241</v>
      </c>
      <c r="B23" s="23" t="s">
        <v>395</v>
      </c>
      <c r="C23" s="28">
        <v>0</v>
      </c>
    </row>
    <row r="24" spans="1:3" x14ac:dyDescent="0.2">
      <c r="A24" s="27">
        <v>3242</v>
      </c>
      <c r="B24" s="23" t="s">
        <v>396</v>
      </c>
      <c r="C24" s="28">
        <v>0</v>
      </c>
    </row>
    <row r="25" spans="1:3" x14ac:dyDescent="0.2">
      <c r="A25" s="27">
        <v>3243</v>
      </c>
      <c r="B25" s="23" t="s">
        <v>397</v>
      </c>
      <c r="C25" s="28">
        <v>0</v>
      </c>
    </row>
    <row r="26" spans="1:3" x14ac:dyDescent="0.2">
      <c r="A26" s="27">
        <v>3250</v>
      </c>
      <c r="B26" s="23" t="s">
        <v>398</v>
      </c>
      <c r="C26" s="28">
        <f>SUM(C27:C28)</f>
        <v>0</v>
      </c>
    </row>
    <row r="27" spans="1:3" x14ac:dyDescent="0.2">
      <c r="A27" s="27">
        <v>3251</v>
      </c>
      <c r="B27" s="23" t="s">
        <v>399</v>
      </c>
      <c r="C27" s="28">
        <v>0</v>
      </c>
    </row>
    <row r="28" spans="1:3" x14ac:dyDescent="0.2">
      <c r="A28" s="27">
        <v>3252</v>
      </c>
      <c r="B28" s="23" t="s">
        <v>400</v>
      </c>
      <c r="C28" s="28">
        <v>0</v>
      </c>
    </row>
    <row r="30" spans="1:3" x14ac:dyDescent="0.2">
      <c r="B30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opLeftCell="A24" zoomScaleNormal="100" workbookViewId="0">
      <selection activeCell="L63" sqref="L63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3" t="s">
        <v>601</v>
      </c>
      <c r="B1" s="173"/>
      <c r="C1" s="173"/>
      <c r="D1" s="21" t="s">
        <v>498</v>
      </c>
      <c r="E1" s="22">
        <v>2024</v>
      </c>
    </row>
    <row r="2" spans="1:5" s="29" customFormat="1" ht="18.95" customHeight="1" x14ac:dyDescent="0.25">
      <c r="A2" s="173" t="s">
        <v>505</v>
      </c>
      <c r="B2" s="173"/>
      <c r="C2" s="173"/>
      <c r="D2" s="21" t="s">
        <v>499</v>
      </c>
      <c r="E2" s="22" t="s">
        <v>501</v>
      </c>
    </row>
    <row r="3" spans="1:5" s="29" customFormat="1" ht="18.95" customHeight="1" x14ac:dyDescent="0.25">
      <c r="A3" s="173" t="s">
        <v>602</v>
      </c>
      <c r="B3" s="173"/>
      <c r="C3" s="173"/>
      <c r="D3" s="21" t="s">
        <v>500</v>
      </c>
      <c r="E3" s="22">
        <v>4</v>
      </c>
    </row>
    <row r="4" spans="1:5" s="29" customFormat="1" ht="18.95" customHeight="1" x14ac:dyDescent="0.25">
      <c r="A4" s="173" t="s">
        <v>516</v>
      </c>
      <c r="B4" s="173"/>
      <c r="C4" s="173"/>
      <c r="D4" s="21"/>
      <c r="E4" s="22"/>
    </row>
    <row r="5" spans="1:5" x14ac:dyDescent="0.2">
      <c r="A5" s="24" t="s">
        <v>116</v>
      </c>
      <c r="B5" s="25"/>
      <c r="C5" s="25"/>
      <c r="D5" s="25"/>
      <c r="E5" s="25"/>
    </row>
    <row r="7" spans="1:5" x14ac:dyDescent="0.2">
      <c r="A7" s="25" t="s">
        <v>590</v>
      </c>
      <c r="B7" s="25"/>
      <c r="C7" s="25"/>
      <c r="D7" s="25"/>
      <c r="E7" s="157"/>
    </row>
    <row r="8" spans="1:5" x14ac:dyDescent="0.2">
      <c r="A8" s="26" t="s">
        <v>86</v>
      </c>
      <c r="B8" s="26" t="s">
        <v>83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401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402</v>
      </c>
      <c r="C10" s="28">
        <v>22887237.300000001</v>
      </c>
      <c r="D10" s="28">
        <v>17505652.84</v>
      </c>
    </row>
    <row r="11" spans="1:5" x14ac:dyDescent="0.2">
      <c r="A11" s="27">
        <v>1113</v>
      </c>
      <c r="B11" s="23" t="s">
        <v>403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117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118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404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405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519</v>
      </c>
      <c r="C16" s="84">
        <f>SUM(C9:C15)</f>
        <v>22887237.300000001</v>
      </c>
      <c r="D16" s="84">
        <f>SUM(D9:D15)</f>
        <v>17505652.84</v>
      </c>
    </row>
    <row r="19" spans="1:4" x14ac:dyDescent="0.2">
      <c r="A19" s="25" t="s">
        <v>591</v>
      </c>
      <c r="B19" s="25"/>
      <c r="C19" s="25"/>
      <c r="D19" s="25"/>
    </row>
    <row r="20" spans="1:4" x14ac:dyDescent="0.2">
      <c r="A20" s="26" t="s">
        <v>86</v>
      </c>
      <c r="B20" s="26" t="s">
        <v>83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149</v>
      </c>
      <c r="C21" s="84">
        <f>SUM(C22:C28)</f>
        <v>0</v>
      </c>
      <c r="D21" s="84">
        <f>SUM(D22:D28)</f>
        <v>0</v>
      </c>
    </row>
    <row r="22" spans="1:4" x14ac:dyDescent="0.2">
      <c r="A22" s="27">
        <v>1231</v>
      </c>
      <c r="B22" s="23" t="s">
        <v>150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151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152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153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154</v>
      </c>
      <c r="C26" s="28">
        <v>0</v>
      </c>
      <c r="D26" s="28">
        <v>0</v>
      </c>
    </row>
    <row r="27" spans="1:4" x14ac:dyDescent="0.2">
      <c r="A27" s="27">
        <v>1236</v>
      </c>
      <c r="B27" s="23" t="s">
        <v>155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156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157</v>
      </c>
      <c r="C29" s="84">
        <f>SUM(C30:C37)</f>
        <v>3480</v>
      </c>
      <c r="D29" s="84">
        <f>SUM(D30:D37)</f>
        <v>0</v>
      </c>
    </row>
    <row r="30" spans="1:4" x14ac:dyDescent="0.2">
      <c r="A30" s="27">
        <v>1241</v>
      </c>
      <c r="B30" s="23" t="s">
        <v>158</v>
      </c>
      <c r="C30" s="28">
        <v>0</v>
      </c>
      <c r="D30" s="28">
        <v>0</v>
      </c>
    </row>
    <row r="31" spans="1:4" x14ac:dyDescent="0.2">
      <c r="A31" s="27">
        <v>1242</v>
      </c>
      <c r="B31" s="23" t="s">
        <v>159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160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161</v>
      </c>
      <c r="C33" s="28">
        <v>0</v>
      </c>
      <c r="D33" s="28">
        <v>0</v>
      </c>
    </row>
    <row r="34" spans="1:5" x14ac:dyDescent="0.2">
      <c r="A34" s="27">
        <v>1245</v>
      </c>
      <c r="B34" s="23" t="s">
        <v>162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163</v>
      </c>
      <c r="C35" s="28">
        <v>3480</v>
      </c>
      <c r="D35" s="28">
        <v>0</v>
      </c>
    </row>
    <row r="36" spans="1:5" x14ac:dyDescent="0.2">
      <c r="A36" s="27">
        <v>1247</v>
      </c>
      <c r="B36" s="23" t="s">
        <v>164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165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167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168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169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170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171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172</v>
      </c>
      <c r="C43" s="136">
        <v>0</v>
      </c>
      <c r="D43" s="136">
        <v>0</v>
      </c>
    </row>
    <row r="44" spans="1:5" x14ac:dyDescent="0.2">
      <c r="B44" s="85" t="s">
        <v>520</v>
      </c>
      <c r="C44" s="84">
        <f>C21+C29+C38</f>
        <v>3480</v>
      </c>
      <c r="D44" s="84">
        <f>D21+D29+D38</f>
        <v>0</v>
      </c>
    </row>
    <row r="45" spans="1:5" x14ac:dyDescent="0.2">
      <c r="E45" s="156"/>
    </row>
    <row r="46" spans="1:5" x14ac:dyDescent="0.2">
      <c r="A46" s="25" t="s">
        <v>592</v>
      </c>
      <c r="B46" s="25"/>
      <c r="C46" s="25"/>
      <c r="D46" s="25"/>
      <c r="E46" s="157"/>
    </row>
    <row r="47" spans="1:5" x14ac:dyDescent="0.2">
      <c r="A47" s="26" t="s">
        <v>86</v>
      </c>
      <c r="B47" s="26" t="s">
        <v>83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521</v>
      </c>
      <c r="C48" s="84">
        <v>7775207.1399999997</v>
      </c>
      <c r="D48" s="84">
        <v>3319009</v>
      </c>
      <c r="E48" s="156"/>
    </row>
    <row r="49" spans="1:4" x14ac:dyDescent="0.2">
      <c r="A49" s="27"/>
      <c r="B49" s="85" t="s">
        <v>510</v>
      </c>
      <c r="C49" s="84">
        <f>C54+C66+C94+C97+C50</f>
        <v>2460904.35</v>
      </c>
      <c r="D49" s="84">
        <f>D54+D66+D94+D97+D50</f>
        <v>2377237.29</v>
      </c>
    </row>
    <row r="50" spans="1:4" x14ac:dyDescent="0.2">
      <c r="A50" s="100">
        <v>5100</v>
      </c>
      <c r="B50" s="101" t="s">
        <v>278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145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145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540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343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511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345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512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348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513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351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514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514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515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355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356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357</v>
      </c>
      <c r="C66" s="84">
        <f>C67+C76+C79+C85</f>
        <v>1473598.84</v>
      </c>
      <c r="D66" s="84">
        <f>D67+D76+D79+D85</f>
        <v>1520021.7</v>
      </c>
    </row>
    <row r="67" spans="1:4" x14ac:dyDescent="0.2">
      <c r="A67" s="27">
        <v>5510</v>
      </c>
      <c r="B67" s="23" t="s">
        <v>358</v>
      </c>
      <c r="C67" s="28">
        <f>SUM(C68:C75)</f>
        <v>1473589.1</v>
      </c>
      <c r="D67" s="28">
        <f>SUM(D68:D75)</f>
        <v>1520013.69</v>
      </c>
    </row>
    <row r="68" spans="1:4" x14ac:dyDescent="0.2">
      <c r="A68" s="27">
        <v>5511</v>
      </c>
      <c r="B68" s="23" t="s">
        <v>359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360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361</v>
      </c>
      <c r="C70" s="28">
        <v>0</v>
      </c>
      <c r="D70" s="28">
        <v>0</v>
      </c>
    </row>
    <row r="71" spans="1:4" x14ac:dyDescent="0.2">
      <c r="A71" s="27">
        <v>5514</v>
      </c>
      <c r="B71" s="23" t="s">
        <v>362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363</v>
      </c>
      <c r="C72" s="28">
        <v>1473589.1</v>
      </c>
      <c r="D72" s="28">
        <v>1520013.69</v>
      </c>
    </row>
    <row r="73" spans="1:4" x14ac:dyDescent="0.2">
      <c r="A73" s="27">
        <v>5516</v>
      </c>
      <c r="B73" s="23" t="s">
        <v>364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365</v>
      </c>
      <c r="C74" s="28">
        <v>0</v>
      </c>
      <c r="D74" s="28">
        <v>0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366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367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368</v>
      </c>
      <c r="C79" s="28">
        <f>SUM(C80:C84)</f>
        <v>0</v>
      </c>
      <c r="D79" s="28">
        <f>SUM(D80:D84)</f>
        <v>0</v>
      </c>
    </row>
    <row r="80" spans="1:4" x14ac:dyDescent="0.2">
      <c r="A80" s="27">
        <v>5531</v>
      </c>
      <c r="B80" s="23" t="s">
        <v>369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370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371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372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373</v>
      </c>
      <c r="C84" s="28">
        <v>0</v>
      </c>
      <c r="D84" s="28">
        <v>0</v>
      </c>
    </row>
    <row r="85" spans="1:4" x14ac:dyDescent="0.2">
      <c r="A85" s="27">
        <v>5590</v>
      </c>
      <c r="B85" s="23" t="s">
        <v>374</v>
      </c>
      <c r="C85" s="28">
        <f>SUM(C86:C93)</f>
        <v>9.74</v>
      </c>
      <c r="D85" s="28">
        <f>SUM(D86:D93)</f>
        <v>8.01</v>
      </c>
    </row>
    <row r="86" spans="1:4" x14ac:dyDescent="0.2">
      <c r="A86" s="27">
        <v>5591</v>
      </c>
      <c r="B86" s="23" t="s">
        <v>375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376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377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378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379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274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380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381</v>
      </c>
      <c r="C93" s="28">
        <v>9.74</v>
      </c>
      <c r="D93" s="28">
        <v>8.01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0</v>
      </c>
    </row>
    <row r="95" spans="1:4" x14ac:dyDescent="0.2">
      <c r="A95" s="27">
        <v>5610</v>
      </c>
      <c r="B95" s="23" t="s">
        <v>382</v>
      </c>
      <c r="C95" s="28">
        <f>C96</f>
        <v>0</v>
      </c>
      <c r="D95" s="28">
        <f>D96</f>
        <v>0</v>
      </c>
    </row>
    <row r="96" spans="1:4" x14ac:dyDescent="0.2">
      <c r="A96" s="27">
        <v>5611</v>
      </c>
      <c r="B96" s="23" t="s">
        <v>383</v>
      </c>
      <c r="C96" s="28">
        <v>0</v>
      </c>
      <c r="D96" s="28">
        <v>0</v>
      </c>
    </row>
    <row r="97" spans="1:4" x14ac:dyDescent="0.2">
      <c r="A97" s="34">
        <v>2110</v>
      </c>
      <c r="B97" s="88" t="s">
        <v>522</v>
      </c>
      <c r="C97" s="84">
        <f>SUM(C98:C102)</f>
        <v>987305.51</v>
      </c>
      <c r="D97" s="84">
        <f>SUM(D98:D102)</f>
        <v>857215.59</v>
      </c>
    </row>
    <row r="98" spans="1:4" x14ac:dyDescent="0.2">
      <c r="A98" s="27">
        <v>2111</v>
      </c>
      <c r="B98" s="23" t="s">
        <v>523</v>
      </c>
      <c r="C98" s="28">
        <v>987305.51</v>
      </c>
      <c r="D98" s="28">
        <v>857215.59</v>
      </c>
    </row>
    <row r="99" spans="1:4" x14ac:dyDescent="0.2">
      <c r="A99" s="27">
        <v>2112</v>
      </c>
      <c r="B99" s="23" t="s">
        <v>524</v>
      </c>
      <c r="C99" s="28">
        <v>0</v>
      </c>
      <c r="D99" s="28">
        <v>0</v>
      </c>
    </row>
    <row r="100" spans="1:4" x14ac:dyDescent="0.2">
      <c r="A100" s="27">
        <v>2112</v>
      </c>
      <c r="B100" s="23" t="s">
        <v>525</v>
      </c>
      <c r="C100" s="28">
        <v>0</v>
      </c>
      <c r="D100" s="28">
        <v>0</v>
      </c>
    </row>
    <row r="101" spans="1:4" x14ac:dyDescent="0.2">
      <c r="A101" s="27">
        <v>2115</v>
      </c>
      <c r="B101" s="23" t="s">
        <v>526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527</v>
      </c>
      <c r="C102" s="28">
        <v>0</v>
      </c>
      <c r="D102" s="28">
        <v>0</v>
      </c>
    </row>
    <row r="103" spans="1:4" x14ac:dyDescent="0.2">
      <c r="A103" s="27"/>
      <c r="B103" s="85" t="s">
        <v>528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541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542</v>
      </c>
      <c r="C105" s="109">
        <v>0</v>
      </c>
      <c r="D105" s="109">
        <v>0</v>
      </c>
    </row>
    <row r="106" spans="1:4" x14ac:dyDescent="0.2">
      <c r="A106" s="103"/>
      <c r="B106" s="108" t="s">
        <v>543</v>
      </c>
      <c r="C106" s="109">
        <v>0</v>
      </c>
      <c r="D106" s="109">
        <v>0</v>
      </c>
    </row>
    <row r="107" spans="1:4" x14ac:dyDescent="0.2">
      <c r="A107" s="103"/>
      <c r="B107" s="108" t="s">
        <v>544</v>
      </c>
      <c r="C107" s="109">
        <v>0</v>
      </c>
      <c r="D107" s="109">
        <v>0</v>
      </c>
    </row>
    <row r="108" spans="1:4" x14ac:dyDescent="0.2">
      <c r="A108" s="103"/>
      <c r="B108" s="108" t="s">
        <v>545</v>
      </c>
      <c r="C108" s="109">
        <v>0</v>
      </c>
      <c r="D108" s="109">
        <v>0</v>
      </c>
    </row>
    <row r="109" spans="1:4" x14ac:dyDescent="0.2">
      <c r="A109" s="103"/>
      <c r="B109" s="110" t="s">
        <v>546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173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547</v>
      </c>
      <c r="C111" s="109">
        <v>0</v>
      </c>
      <c r="D111" s="109">
        <v>0</v>
      </c>
    </row>
    <row r="112" spans="1:4" x14ac:dyDescent="0.2">
      <c r="A112" s="103"/>
      <c r="B112" s="110" t="s">
        <v>548</v>
      </c>
      <c r="C112" s="102">
        <f>+C113+C135</f>
        <v>4.6900000000000004</v>
      </c>
      <c r="D112" s="102">
        <f>+D113+D135</f>
        <v>17007.98</v>
      </c>
    </row>
    <row r="113" spans="1:4" x14ac:dyDescent="0.2">
      <c r="A113" s="100">
        <v>4300</v>
      </c>
      <c r="B113" s="106" t="s">
        <v>596</v>
      </c>
      <c r="C113" s="107">
        <f>C127+C114+C117+C123+C125</f>
        <v>4.6900000000000004</v>
      </c>
      <c r="D113" s="111">
        <f>D127+D114+D117+D123+D125</f>
        <v>5.98</v>
      </c>
    </row>
    <row r="114" spans="1:4" x14ac:dyDescent="0.2">
      <c r="A114" s="100">
        <v>4310</v>
      </c>
      <c r="B114" s="106" t="s">
        <v>261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430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262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263</v>
      </c>
      <c r="C117" s="107">
        <f>SUM(C118:C122)</f>
        <v>0</v>
      </c>
      <c r="D117" s="107">
        <f>SUM(D118:D122)</f>
        <v>0</v>
      </c>
    </row>
    <row r="118" spans="1:4" x14ac:dyDescent="0.2">
      <c r="A118" s="103">
        <v>4321</v>
      </c>
      <c r="B118" s="108" t="s">
        <v>264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265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266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267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268</v>
      </c>
      <c r="C122" s="109">
        <v>0</v>
      </c>
      <c r="D122" s="152">
        <v>0</v>
      </c>
    </row>
    <row r="123" spans="1:4" x14ac:dyDescent="0.2">
      <c r="A123" s="100">
        <v>4330</v>
      </c>
      <c r="B123" s="106" t="s">
        <v>269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269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270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270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271</v>
      </c>
      <c r="C127" s="141">
        <f>SUM(C128:C134)</f>
        <v>4.6900000000000004</v>
      </c>
      <c r="D127" s="141">
        <f>SUM(D128:D134)</f>
        <v>5.98</v>
      </c>
    </row>
    <row r="128" spans="1:4" x14ac:dyDescent="0.2">
      <c r="A128" s="81">
        <v>4392</v>
      </c>
      <c r="B128" s="137" t="s">
        <v>272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431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273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274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275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432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271</v>
      </c>
      <c r="C134" s="109">
        <v>4.6900000000000004</v>
      </c>
      <c r="D134" s="109">
        <v>5.98</v>
      </c>
    </row>
    <row r="135" spans="1:4" x14ac:dyDescent="0.2">
      <c r="A135" s="34">
        <v>1120</v>
      </c>
      <c r="B135" s="88" t="s">
        <v>529</v>
      </c>
      <c r="C135" s="84">
        <f>SUM(C136:C144)</f>
        <v>0</v>
      </c>
      <c r="D135" s="84">
        <f>SUM(D136:D144)</f>
        <v>17002</v>
      </c>
    </row>
    <row r="136" spans="1:4" x14ac:dyDescent="0.2">
      <c r="A136" s="27">
        <v>1124</v>
      </c>
      <c r="B136" s="89" t="s">
        <v>530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531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532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533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534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535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536</v>
      </c>
      <c r="C142" s="28">
        <v>0</v>
      </c>
      <c r="D142" s="28">
        <v>0</v>
      </c>
    </row>
    <row r="143" spans="1:4" x14ac:dyDescent="0.2">
      <c r="A143" s="27">
        <v>1122</v>
      </c>
      <c r="B143" s="89" t="s">
        <v>537</v>
      </c>
      <c r="C143" s="90">
        <v>0</v>
      </c>
      <c r="D143" s="28">
        <v>17002</v>
      </c>
    </row>
    <row r="144" spans="1:4" x14ac:dyDescent="0.2">
      <c r="A144" s="27">
        <v>1122</v>
      </c>
      <c r="B144" s="89" t="s">
        <v>538</v>
      </c>
      <c r="C144" s="28">
        <v>0</v>
      </c>
      <c r="D144" s="28">
        <v>0</v>
      </c>
    </row>
    <row r="145" spans="1:4" x14ac:dyDescent="0.2">
      <c r="A145" s="27"/>
      <c r="B145" s="91" t="s">
        <v>539</v>
      </c>
      <c r="C145" s="84">
        <f>C48+C49+C103-C109-C112</f>
        <v>10236106.800000001</v>
      </c>
      <c r="D145" s="84">
        <f>D48+D49+D103-D109-D112</f>
        <v>5679238.3099999996</v>
      </c>
    </row>
    <row r="147" spans="1:4" x14ac:dyDescent="0.2">
      <c r="B147" s="23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rintOptions horizontalCentered="1"/>
  <pageMargins left="0.70866141732283472" right="0.70866141732283472" top="0.15748031496062992" bottom="0" header="0.31496062992125984" footer="0.31496062992125984"/>
  <pageSetup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topLeftCell="A4" workbookViewId="0">
      <selection activeCell="G18" sqref="G18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4" t="s">
        <v>601</v>
      </c>
      <c r="B1" s="175"/>
      <c r="C1" s="176"/>
    </row>
    <row r="2" spans="1:3" s="30" customFormat="1" ht="18" customHeight="1" x14ac:dyDescent="0.25">
      <c r="A2" s="177" t="s">
        <v>506</v>
      </c>
      <c r="B2" s="178"/>
      <c r="C2" s="179"/>
    </row>
    <row r="3" spans="1:3" s="30" customFormat="1" ht="18" customHeight="1" x14ac:dyDescent="0.25">
      <c r="A3" s="177" t="s">
        <v>602</v>
      </c>
      <c r="B3" s="178"/>
      <c r="C3" s="179"/>
    </row>
    <row r="4" spans="1:3" s="32" customFormat="1" ht="18" customHeight="1" x14ac:dyDescent="0.2">
      <c r="A4" s="180" t="s">
        <v>507</v>
      </c>
      <c r="B4" s="181"/>
      <c r="C4" s="182"/>
    </row>
    <row r="5" spans="1:3" s="32" customFormat="1" ht="18" customHeight="1" x14ac:dyDescent="0.2">
      <c r="A5" s="183" t="s">
        <v>406</v>
      </c>
      <c r="B5" s="184"/>
      <c r="C5" s="147">
        <v>2024</v>
      </c>
    </row>
    <row r="6" spans="1:3" x14ac:dyDescent="0.2">
      <c r="A6" s="47" t="s">
        <v>435</v>
      </c>
      <c r="B6" s="47"/>
      <c r="C6" s="92">
        <v>51178167.619999997</v>
      </c>
    </row>
    <row r="7" spans="1:3" x14ac:dyDescent="0.2">
      <c r="A7" s="48"/>
      <c r="B7" s="49"/>
      <c r="C7" s="50"/>
    </row>
    <row r="8" spans="1:3" x14ac:dyDescent="0.2">
      <c r="A8" s="57" t="s">
        <v>436</v>
      </c>
      <c r="B8" s="57"/>
      <c r="C8" s="93">
        <f>SUM(C9:C14)</f>
        <v>4.6900000000000004</v>
      </c>
    </row>
    <row r="9" spans="1:3" x14ac:dyDescent="0.2">
      <c r="A9" s="64" t="s">
        <v>437</v>
      </c>
      <c r="B9" s="63" t="s">
        <v>261</v>
      </c>
      <c r="C9" s="94">
        <v>0</v>
      </c>
    </row>
    <row r="10" spans="1:3" x14ac:dyDescent="0.2">
      <c r="A10" s="51" t="s">
        <v>438</v>
      </c>
      <c r="B10" s="52" t="s">
        <v>447</v>
      </c>
      <c r="C10" s="94">
        <v>0</v>
      </c>
    </row>
    <row r="11" spans="1:3" x14ac:dyDescent="0.2">
      <c r="A11" s="51" t="s">
        <v>439</v>
      </c>
      <c r="B11" s="52" t="s">
        <v>269</v>
      </c>
      <c r="C11" s="94">
        <v>0</v>
      </c>
    </row>
    <row r="12" spans="1:3" x14ac:dyDescent="0.2">
      <c r="A12" s="51" t="s">
        <v>440</v>
      </c>
      <c r="B12" s="52" t="s">
        <v>270</v>
      </c>
      <c r="C12" s="94">
        <v>0</v>
      </c>
    </row>
    <row r="13" spans="1:3" x14ac:dyDescent="0.2">
      <c r="A13" s="51" t="s">
        <v>441</v>
      </c>
      <c r="B13" s="52" t="s">
        <v>271</v>
      </c>
      <c r="C13" s="94">
        <v>0</v>
      </c>
    </row>
    <row r="14" spans="1:3" x14ac:dyDescent="0.2">
      <c r="A14" s="53" t="s">
        <v>442</v>
      </c>
      <c r="B14" s="54" t="s">
        <v>443</v>
      </c>
      <c r="C14" s="94">
        <v>4.6900000000000004</v>
      </c>
    </row>
    <row r="15" spans="1:3" x14ac:dyDescent="0.2">
      <c r="A15" s="48"/>
      <c r="B15" s="55"/>
      <c r="C15" s="56"/>
    </row>
    <row r="16" spans="1:3" x14ac:dyDescent="0.2">
      <c r="A16" s="57" t="s">
        <v>598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446</v>
      </c>
      <c r="C17" s="94">
        <v>0</v>
      </c>
    </row>
    <row r="18" spans="1:3" x14ac:dyDescent="0.2">
      <c r="A18" s="59">
        <v>3.2</v>
      </c>
      <c r="B18" s="52" t="s">
        <v>444</v>
      </c>
      <c r="C18" s="94">
        <v>0</v>
      </c>
    </row>
    <row r="19" spans="1:3" x14ac:dyDescent="0.2">
      <c r="A19" s="59">
        <v>3.3</v>
      </c>
      <c r="B19" s="54" t="s">
        <v>445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549</v>
      </c>
      <c r="B21" s="62"/>
      <c r="C21" s="92">
        <f>C6+C8-C16</f>
        <v>51178172.309999995</v>
      </c>
    </row>
    <row r="22" spans="1:3" ht="5.25" customHeight="1" x14ac:dyDescent="0.2"/>
    <row r="23" spans="1:3" x14ac:dyDescent="0.2">
      <c r="B23" s="31" t="s">
        <v>518</v>
      </c>
    </row>
  </sheetData>
  <mergeCells count="5">
    <mergeCell ref="A1:C1"/>
    <mergeCell ref="A2:C2"/>
    <mergeCell ref="A3:C3"/>
    <mergeCell ref="A4:C4"/>
    <mergeCell ref="A5:B5"/>
  </mergeCells>
  <printOptions horizontalCentered="1"/>
  <pageMargins left="0.70866141732283472" right="0.70866141732283472" top="0.35433070866141736" bottom="0.35433070866141736" header="0.31496062992125984" footer="0.31496062992125984"/>
  <pageSetup scale="75" orientation="landscape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sqref="A1:C42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16384" width="11.42578125" style="31"/>
  </cols>
  <sheetData>
    <row r="1" spans="1:3" s="33" customFormat="1" ht="18.95" customHeight="1" x14ac:dyDescent="0.25">
      <c r="A1" s="185" t="s">
        <v>601</v>
      </c>
      <c r="B1" s="186"/>
      <c r="C1" s="187"/>
    </row>
    <row r="2" spans="1:3" s="33" customFormat="1" ht="18.95" customHeight="1" x14ac:dyDescent="0.25">
      <c r="A2" s="188" t="s">
        <v>508</v>
      </c>
      <c r="B2" s="189"/>
      <c r="C2" s="190"/>
    </row>
    <row r="3" spans="1:3" s="33" customFormat="1" ht="18.95" customHeight="1" x14ac:dyDescent="0.25">
      <c r="A3" s="188" t="s">
        <v>602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47">
        <v>2024</v>
      </c>
    </row>
    <row r="6" spans="1:3" x14ac:dyDescent="0.2">
      <c r="A6" s="72" t="s">
        <v>448</v>
      </c>
      <c r="B6" s="47"/>
      <c r="C6" s="96">
        <v>41932846.329999998</v>
      </c>
    </row>
    <row r="7" spans="1:3" x14ac:dyDescent="0.2">
      <c r="A7" s="66"/>
      <c r="B7" s="49"/>
      <c r="C7" s="67"/>
    </row>
    <row r="8" spans="1:3" x14ac:dyDescent="0.2">
      <c r="A8" s="57" t="s">
        <v>449</v>
      </c>
      <c r="B8" s="68"/>
      <c r="C8" s="93">
        <f>SUM(C9:C29)</f>
        <v>3480</v>
      </c>
    </row>
    <row r="9" spans="1:3" x14ac:dyDescent="0.2">
      <c r="A9" s="82">
        <v>2.1</v>
      </c>
      <c r="B9" s="73" t="s">
        <v>289</v>
      </c>
      <c r="C9" s="97">
        <v>0</v>
      </c>
    </row>
    <row r="10" spans="1:3" x14ac:dyDescent="0.2">
      <c r="A10" s="82">
        <v>2.2000000000000002</v>
      </c>
      <c r="B10" s="73" t="s">
        <v>286</v>
      </c>
      <c r="C10" s="97">
        <v>0</v>
      </c>
    </row>
    <row r="11" spans="1:3" x14ac:dyDescent="0.2">
      <c r="A11" s="78">
        <v>2.2999999999999998</v>
      </c>
      <c r="B11" s="65" t="s">
        <v>158</v>
      </c>
      <c r="C11" s="97">
        <v>0</v>
      </c>
    </row>
    <row r="12" spans="1:3" x14ac:dyDescent="0.2">
      <c r="A12" s="78">
        <v>2.4</v>
      </c>
      <c r="B12" s="65" t="s">
        <v>159</v>
      </c>
      <c r="C12" s="97">
        <v>0</v>
      </c>
    </row>
    <row r="13" spans="1:3" x14ac:dyDescent="0.2">
      <c r="A13" s="78">
        <v>2.5</v>
      </c>
      <c r="B13" s="65" t="s">
        <v>160</v>
      </c>
      <c r="C13" s="97">
        <v>0</v>
      </c>
    </row>
    <row r="14" spans="1:3" x14ac:dyDescent="0.2">
      <c r="A14" s="78">
        <v>2.6</v>
      </c>
      <c r="B14" s="65" t="s">
        <v>161</v>
      </c>
      <c r="C14" s="97">
        <v>0</v>
      </c>
    </row>
    <row r="15" spans="1:3" x14ac:dyDescent="0.2">
      <c r="A15" s="78">
        <v>2.7</v>
      </c>
      <c r="B15" s="65" t="s">
        <v>162</v>
      </c>
      <c r="C15" s="97">
        <v>0</v>
      </c>
    </row>
    <row r="16" spans="1:3" x14ac:dyDescent="0.2">
      <c r="A16" s="78">
        <v>2.8</v>
      </c>
      <c r="B16" s="65" t="s">
        <v>163</v>
      </c>
      <c r="C16" s="97">
        <v>3480</v>
      </c>
    </row>
    <row r="17" spans="1:3" x14ac:dyDescent="0.2">
      <c r="A17" s="78">
        <v>2.9</v>
      </c>
      <c r="B17" s="65" t="s">
        <v>165</v>
      </c>
      <c r="C17" s="97">
        <v>0</v>
      </c>
    </row>
    <row r="18" spans="1:3" x14ac:dyDescent="0.2">
      <c r="A18" s="78" t="s">
        <v>450</v>
      </c>
      <c r="B18" s="65" t="s">
        <v>451</v>
      </c>
      <c r="C18" s="97">
        <v>0</v>
      </c>
    </row>
    <row r="19" spans="1:3" x14ac:dyDescent="0.2">
      <c r="A19" s="78" t="s">
        <v>476</v>
      </c>
      <c r="B19" s="65" t="s">
        <v>167</v>
      </c>
      <c r="C19" s="97">
        <v>0</v>
      </c>
    </row>
    <row r="20" spans="1:3" x14ac:dyDescent="0.2">
      <c r="A20" s="78" t="s">
        <v>477</v>
      </c>
      <c r="B20" s="65" t="s">
        <v>452</v>
      </c>
      <c r="C20" s="97">
        <v>0</v>
      </c>
    </row>
    <row r="21" spans="1:3" x14ac:dyDescent="0.2">
      <c r="A21" s="78" t="s">
        <v>478</v>
      </c>
      <c r="B21" s="65" t="s">
        <v>453</v>
      </c>
      <c r="C21" s="97">
        <v>0</v>
      </c>
    </row>
    <row r="22" spans="1:3" x14ac:dyDescent="0.2">
      <c r="A22" s="78" t="s">
        <v>479</v>
      </c>
      <c r="B22" s="65" t="s">
        <v>454</v>
      </c>
      <c r="C22" s="97">
        <v>0</v>
      </c>
    </row>
    <row r="23" spans="1:3" x14ac:dyDescent="0.2">
      <c r="A23" s="78" t="s">
        <v>455</v>
      </c>
      <c r="B23" s="65" t="s">
        <v>456</v>
      </c>
      <c r="C23" s="97">
        <v>0</v>
      </c>
    </row>
    <row r="24" spans="1:3" x14ac:dyDescent="0.2">
      <c r="A24" s="78" t="s">
        <v>457</v>
      </c>
      <c r="B24" s="65" t="s">
        <v>458</v>
      </c>
      <c r="C24" s="97">
        <v>0</v>
      </c>
    </row>
    <row r="25" spans="1:3" x14ac:dyDescent="0.2">
      <c r="A25" s="78" t="s">
        <v>459</v>
      </c>
      <c r="B25" s="65" t="s">
        <v>460</v>
      </c>
      <c r="C25" s="97">
        <v>0</v>
      </c>
    </row>
    <row r="26" spans="1:3" x14ac:dyDescent="0.2">
      <c r="A26" s="78" t="s">
        <v>461</v>
      </c>
      <c r="B26" s="65" t="s">
        <v>462</v>
      </c>
      <c r="C26" s="97">
        <v>0</v>
      </c>
    </row>
    <row r="27" spans="1:3" x14ac:dyDescent="0.2">
      <c r="A27" s="78" t="s">
        <v>463</v>
      </c>
      <c r="B27" s="65" t="s">
        <v>464</v>
      </c>
      <c r="C27" s="97">
        <v>0</v>
      </c>
    </row>
    <row r="28" spans="1:3" x14ac:dyDescent="0.2">
      <c r="A28" s="78" t="s">
        <v>465</v>
      </c>
      <c r="B28" s="65" t="s">
        <v>466</v>
      </c>
      <c r="C28" s="97">
        <v>0</v>
      </c>
    </row>
    <row r="29" spans="1:3" x14ac:dyDescent="0.2">
      <c r="A29" s="78" t="s">
        <v>467</v>
      </c>
      <c r="B29" s="73" t="s">
        <v>468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469</v>
      </c>
      <c r="B31" s="77"/>
      <c r="C31" s="98">
        <f>SUM(C32:C38)</f>
        <v>1473598.84</v>
      </c>
    </row>
    <row r="32" spans="1:3" x14ac:dyDescent="0.2">
      <c r="A32" s="78" t="s">
        <v>470</v>
      </c>
      <c r="B32" s="65" t="s">
        <v>358</v>
      </c>
      <c r="C32" s="97">
        <v>1473589.1</v>
      </c>
    </row>
    <row r="33" spans="1:3" x14ac:dyDescent="0.2">
      <c r="A33" s="78" t="s">
        <v>471</v>
      </c>
      <c r="B33" s="65" t="s">
        <v>40</v>
      </c>
      <c r="C33" s="97">
        <v>0</v>
      </c>
    </row>
    <row r="34" spans="1:3" x14ac:dyDescent="0.2">
      <c r="A34" s="78" t="s">
        <v>472</v>
      </c>
      <c r="B34" s="65" t="s">
        <v>368</v>
      </c>
      <c r="C34" s="97">
        <v>0</v>
      </c>
    </row>
    <row r="35" spans="1:3" x14ac:dyDescent="0.2">
      <c r="A35" s="78" t="s">
        <v>473</v>
      </c>
      <c r="B35" s="65" t="s">
        <v>374</v>
      </c>
      <c r="C35" s="97">
        <v>9.74</v>
      </c>
    </row>
    <row r="36" spans="1:3" x14ac:dyDescent="0.2">
      <c r="A36" s="78" t="s">
        <v>474</v>
      </c>
      <c r="B36" s="65" t="s">
        <v>382</v>
      </c>
      <c r="C36" s="97">
        <v>0</v>
      </c>
    </row>
    <row r="37" spans="1:3" x14ac:dyDescent="0.2">
      <c r="A37" s="78" t="s">
        <v>551</v>
      </c>
      <c r="B37" s="65" t="s">
        <v>599</v>
      </c>
      <c r="C37" s="97">
        <v>0</v>
      </c>
    </row>
    <row r="38" spans="1:3" x14ac:dyDescent="0.2">
      <c r="A38" s="78" t="s">
        <v>552</v>
      </c>
      <c r="B38" s="73" t="s">
        <v>475</v>
      </c>
      <c r="C38" s="99">
        <v>0</v>
      </c>
    </row>
    <row r="39" spans="1:3" x14ac:dyDescent="0.2">
      <c r="A39" s="66"/>
      <c r="B39" s="69"/>
      <c r="C39" s="70"/>
    </row>
    <row r="40" spans="1:3" x14ac:dyDescent="0.2">
      <c r="A40" s="71" t="s">
        <v>550</v>
      </c>
      <c r="B40" s="47"/>
      <c r="C40" s="92">
        <f>C6-C8+C31</f>
        <v>43402965.170000002</v>
      </c>
    </row>
    <row r="42" spans="1:3" x14ac:dyDescent="0.2">
      <c r="B42" s="31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workbookViewId="0">
      <selection activeCell="N14" sqref="N14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3.7109375" style="23" customWidth="1"/>
    <col min="4" max="4" width="16.28515625" style="23" bestFit="1" customWidth="1"/>
    <col min="5" max="5" width="16.7109375" style="23" bestFit="1" customWidth="1"/>
    <col min="6" max="6" width="9.28515625" style="23" bestFit="1" customWidth="1"/>
    <col min="7" max="7" width="17.140625" style="23" bestFit="1" customWidth="1"/>
    <col min="8" max="8" width="9.28515625" style="23" bestFit="1" customWidth="1"/>
    <col min="9" max="9" width="11" style="23" bestFit="1" customWidth="1"/>
    <col min="10" max="10" width="14.140625" style="23" bestFit="1" customWidth="1"/>
    <col min="11" max="16384" width="9.140625" style="23"/>
  </cols>
  <sheetData>
    <row r="1" spans="1:10" ht="18.95" customHeight="1" x14ac:dyDescent="0.2">
      <c r="A1" s="173" t="s">
        <v>601</v>
      </c>
      <c r="B1" s="194"/>
      <c r="C1" s="194"/>
      <c r="D1" s="194"/>
      <c r="E1" s="194"/>
      <c r="F1" s="194"/>
      <c r="G1" s="21" t="s">
        <v>498</v>
      </c>
      <c r="H1" s="22">
        <v>2024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1" t="s">
        <v>499</v>
      </c>
      <c r="H2" s="22" t="s">
        <v>501</v>
      </c>
    </row>
    <row r="3" spans="1:10" ht="18.95" customHeight="1" x14ac:dyDescent="0.2">
      <c r="A3" s="195" t="s">
        <v>602</v>
      </c>
      <c r="B3" s="196"/>
      <c r="C3" s="196"/>
      <c r="D3" s="196"/>
      <c r="E3" s="196"/>
      <c r="F3" s="196"/>
      <c r="G3" s="21" t="s">
        <v>500</v>
      </c>
      <c r="H3" s="22">
        <v>4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46"/>
      <c r="H4" s="146"/>
    </row>
    <row r="5" spans="1:10" x14ac:dyDescent="0.2">
      <c r="A5" s="24" t="s">
        <v>116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86</v>
      </c>
      <c r="B8" s="26" t="s">
        <v>406</v>
      </c>
      <c r="C8" s="26" t="s">
        <v>110</v>
      </c>
      <c r="D8" s="26" t="s">
        <v>407</v>
      </c>
      <c r="E8" s="26" t="s">
        <v>408</v>
      </c>
      <c r="F8" s="26" t="s">
        <v>109</v>
      </c>
      <c r="G8" s="26" t="s">
        <v>79</v>
      </c>
      <c r="H8" s="26" t="s">
        <v>111</v>
      </c>
      <c r="I8" s="26" t="s">
        <v>112</v>
      </c>
      <c r="J8" s="26" t="s">
        <v>113</v>
      </c>
    </row>
    <row r="9" spans="1:10" s="35" customFormat="1" x14ac:dyDescent="0.2">
      <c r="A9" s="34">
        <v>7000</v>
      </c>
      <c r="B9" s="35" t="s">
        <v>80</v>
      </c>
    </row>
    <row r="10" spans="1:10" x14ac:dyDescent="0.2">
      <c r="A10" s="23">
        <v>7110</v>
      </c>
      <c r="B10" s="23" t="s">
        <v>79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78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77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76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75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74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73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72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71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70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69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68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67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66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65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64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63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62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61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60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59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58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57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56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55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54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53</v>
      </c>
    </row>
    <row r="38" spans="1:6" x14ac:dyDescent="0.2">
      <c r="C38" s="28"/>
      <c r="D38" s="28"/>
      <c r="E38" s="28"/>
      <c r="F38" s="28"/>
    </row>
    <row r="39" spans="1:6" x14ac:dyDescent="0.2">
      <c r="B39" s="193" t="s">
        <v>553</v>
      </c>
      <c r="C39" s="193"/>
      <c r="D39" s="28"/>
      <c r="E39" s="28"/>
      <c r="F39" s="28"/>
    </row>
    <row r="40" spans="1:6" x14ac:dyDescent="0.2">
      <c r="B40" s="142" t="s">
        <v>406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24357462.379999999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-87146.64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26907851.879999999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0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-51178167.619999997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3" t="s">
        <v>554</v>
      </c>
      <c r="C48" s="193"/>
    </row>
    <row r="49" spans="1:3" x14ac:dyDescent="0.2">
      <c r="B49" s="149" t="s">
        <v>406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-24357462.379999999</v>
      </c>
    </row>
    <row r="51" spans="1:3" x14ac:dyDescent="0.2">
      <c r="A51" s="23">
        <v>8220</v>
      </c>
      <c r="B51" s="112" t="s">
        <v>46</v>
      </c>
      <c r="C51" s="114">
        <v>8421810.7899999991</v>
      </c>
    </row>
    <row r="52" spans="1:3" x14ac:dyDescent="0.2">
      <c r="A52" s="23">
        <v>8230</v>
      </c>
      <c r="B52" s="112" t="s">
        <v>600</v>
      </c>
      <c r="C52" s="114">
        <v>-25997194.739999998</v>
      </c>
    </row>
    <row r="53" spans="1:3" x14ac:dyDescent="0.2">
      <c r="A53" s="23">
        <v>8240</v>
      </c>
      <c r="B53" s="112" t="s">
        <v>45</v>
      </c>
      <c r="C53" s="114">
        <v>0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987305.51</v>
      </c>
    </row>
    <row r="56" spans="1:3" x14ac:dyDescent="0.2">
      <c r="A56" s="23">
        <v>8270</v>
      </c>
      <c r="B56" s="112" t="s">
        <v>42</v>
      </c>
      <c r="C56" s="114">
        <v>40945540.82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rintOptions horizontalCentered="1"/>
  <pageMargins left="0.31496062992125984" right="0" top="0.35433070866141736" bottom="0.35433070866141736" header="0.31496062992125984" footer="0.31496062992125984"/>
  <pageSetup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Hewlett-Packard Company</cp:lastModifiedBy>
  <cp:lastPrinted>2025-01-23T16:26:10Z</cp:lastPrinted>
  <dcterms:created xsi:type="dcterms:W3CDTF">2012-12-11T20:36:24Z</dcterms:created>
  <dcterms:modified xsi:type="dcterms:W3CDTF">2025-01-30T18:04:34Z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